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730" windowHeight="10050" firstSheet="4" activeTab="1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M R" sheetId="15" r:id="rId15"/>
  </sheets>
  <calcPr calcId="124519"/>
</workbook>
</file>

<file path=xl/calcChain.xml><?xml version="1.0" encoding="utf-8"?>
<calcChain xmlns="http://schemas.openxmlformats.org/spreadsheetml/2006/main">
  <c r="F17" i="14"/>
  <c r="H160" i="6" l="1"/>
  <c r="H159"/>
  <c r="H158"/>
  <c r="H157"/>
  <c r="H156"/>
  <c r="H155"/>
  <c r="H154"/>
  <c r="H153"/>
  <c r="H152"/>
  <c r="H147"/>
  <c r="H146"/>
  <c r="H145"/>
  <c r="H142"/>
  <c r="H141"/>
  <c r="H140"/>
  <c r="H139"/>
  <c r="H138"/>
  <c r="H137"/>
  <c r="H136"/>
  <c r="H135"/>
  <c r="H134"/>
  <c r="H133"/>
  <c r="H132"/>
  <c r="H131"/>
  <c r="H130"/>
  <c r="H129"/>
  <c r="H143" s="1"/>
  <c r="H126"/>
  <c r="H125"/>
  <c r="H124"/>
  <c r="H123"/>
  <c r="H122"/>
  <c r="H121"/>
  <c r="H120"/>
  <c r="H119"/>
  <c r="H118"/>
  <c r="H117"/>
  <c r="H116"/>
  <c r="H115"/>
  <c r="H114"/>
  <c r="H113"/>
  <c r="H112"/>
  <c r="H111"/>
  <c r="H127" s="1"/>
  <c r="H6"/>
  <c r="H7"/>
  <c r="H8"/>
  <c r="H13"/>
  <c r="H14"/>
  <c r="H15"/>
  <c r="H16"/>
  <c r="H17"/>
  <c r="H18"/>
  <c r="H19"/>
  <c r="H20"/>
  <c r="H21"/>
  <c r="H31"/>
  <c r="H40"/>
  <c r="H45"/>
  <c r="H46"/>
  <c r="H49"/>
  <c r="H50" s="1"/>
  <c r="H52"/>
  <c r="H54" s="1"/>
  <c r="H53"/>
  <c r="H106"/>
  <c r="H105"/>
  <c r="H104"/>
  <c r="H103"/>
  <c r="H102"/>
  <c r="H101"/>
  <c r="H90"/>
  <c r="H89"/>
  <c r="H88"/>
  <c r="H87"/>
  <c r="H86"/>
  <c r="H85"/>
  <c r="H74"/>
  <c r="H73"/>
  <c r="H72"/>
  <c r="H71"/>
  <c r="H70"/>
  <c r="H69"/>
  <c r="H59"/>
  <c r="H58"/>
  <c r="H57"/>
  <c r="H22" l="1"/>
  <c r="H161"/>
  <c r="H47"/>
  <c r="H76"/>
  <c r="H108"/>
  <c r="H92"/>
  <c r="H60"/>
  <c r="H14" i="14"/>
  <c r="D5" i="15"/>
  <c r="G6" i="11"/>
  <c r="G7" s="1"/>
  <c r="C10" i="14" s="1"/>
  <c r="F10" s="1"/>
  <c r="E8" i="15" l="1"/>
  <c r="E7"/>
  <c r="D6"/>
  <c r="H9"/>
  <c r="H12" s="1"/>
  <c r="K4"/>
  <c r="K12" s="1"/>
  <c r="G9"/>
  <c r="G12" s="1"/>
  <c r="F9"/>
  <c r="F12" s="1"/>
  <c r="J10" i="13"/>
  <c r="G10"/>
  <c r="G8"/>
  <c r="G9"/>
  <c r="G7"/>
  <c r="F15" i="14"/>
  <c r="C16"/>
  <c r="F16" s="1"/>
  <c r="G8" i="10"/>
  <c r="G7"/>
  <c r="G6"/>
  <c r="E6" i="15" l="1"/>
  <c r="D8"/>
  <c r="D7"/>
  <c r="D4"/>
  <c r="E4"/>
  <c r="D9" l="1"/>
  <c r="D12" s="1"/>
  <c r="E9"/>
  <c r="E12" s="1"/>
  <c r="D13" l="1"/>
  <c r="G7" i="12"/>
  <c r="G6"/>
  <c r="H55" i="5"/>
  <c r="H54"/>
  <c r="H53"/>
  <c r="H52"/>
  <c r="H51"/>
  <c r="H50"/>
  <c r="H49"/>
  <c r="H48"/>
  <c r="H47"/>
  <c r="H42"/>
  <c r="H41"/>
  <c r="H40"/>
  <c r="H56" s="1"/>
  <c r="H25"/>
  <c r="H26"/>
  <c r="H27"/>
  <c r="H28"/>
  <c r="H29"/>
  <c r="H30"/>
  <c r="H31"/>
  <c r="H32"/>
  <c r="H33"/>
  <c r="H34"/>
  <c r="H35"/>
  <c r="H36"/>
  <c r="H37"/>
  <c r="H24"/>
  <c r="G8" i="12" l="1"/>
  <c r="C13" i="14" s="1"/>
  <c r="H38" i="5"/>
  <c r="H7" l="1"/>
  <c r="H8"/>
  <c r="H9"/>
  <c r="H10"/>
  <c r="H11"/>
  <c r="H12"/>
  <c r="H13"/>
  <c r="H14"/>
  <c r="H15"/>
  <c r="H16"/>
  <c r="H17"/>
  <c r="H18"/>
  <c r="H19"/>
  <c r="H20"/>
  <c r="H21"/>
  <c r="H6"/>
  <c r="G13" i="8" l="1"/>
  <c r="G13" i="7"/>
  <c r="H19" i="4"/>
  <c r="H18"/>
  <c r="H17"/>
  <c r="H16"/>
  <c r="H15"/>
  <c r="H14"/>
  <c r="H21" s="1"/>
  <c r="H18" i="3"/>
  <c r="H17"/>
  <c r="H16"/>
  <c r="H15"/>
  <c r="H14"/>
  <c r="H13"/>
  <c r="H20" s="1"/>
  <c r="H19" i="2"/>
  <c r="H18"/>
  <c r="H17"/>
  <c r="H16"/>
  <c r="H15"/>
  <c r="H14"/>
  <c r="H21" s="1"/>
  <c r="K21" s="1"/>
  <c r="H19" i="1"/>
  <c r="H18"/>
  <c r="H17"/>
  <c r="H16"/>
  <c r="H15"/>
  <c r="H14"/>
  <c r="H21" s="1"/>
  <c r="K21" s="1"/>
  <c r="H22" i="5" l="1"/>
  <c r="G8" i="9"/>
  <c r="H43" i="6"/>
</calcChain>
</file>

<file path=xl/sharedStrings.xml><?xml version="1.0" encoding="utf-8"?>
<sst xmlns="http://schemas.openxmlformats.org/spreadsheetml/2006/main" count="525" uniqueCount="108">
  <si>
    <r>
      <rPr>
        <b/>
        <sz val="11"/>
        <color theme="1"/>
        <rFont val="Calibri"/>
        <family val="2"/>
        <scheme val="minor"/>
      </rPr>
      <t>Repair and Rehabiliation of Pathology Laboratory of GMMMC Hospital Sukkur</t>
    </r>
    <r>
      <rPr>
        <sz val="11"/>
        <color theme="1"/>
        <rFont val="Calibri"/>
        <family val="2"/>
        <scheme val="minor"/>
      </rPr>
      <t xml:space="preserve">  </t>
    </r>
  </si>
  <si>
    <t xml:space="preserve">Item </t>
  </si>
  <si>
    <t xml:space="preserve">Description </t>
  </si>
  <si>
    <t xml:space="preserve">Measurment </t>
  </si>
  <si>
    <t xml:space="preserve">No. </t>
  </si>
  <si>
    <t xml:space="preserve">sides </t>
  </si>
  <si>
    <t>L</t>
  </si>
  <si>
    <t>w</t>
  </si>
  <si>
    <t>H/D</t>
  </si>
  <si>
    <t>Qty</t>
  </si>
  <si>
    <t>Rate (Rs.)</t>
  </si>
  <si>
    <t xml:space="preserve">Totoal </t>
  </si>
  <si>
    <t>Removing cement plaster (53-p 13)</t>
  </si>
  <si>
    <t>Wall-1</t>
  </si>
  <si>
    <t>Wall-2</t>
  </si>
  <si>
    <t xml:space="preserve">Inside Walls </t>
  </si>
  <si>
    <t>Wall-3</t>
  </si>
  <si>
    <t xml:space="preserve">Laboratory Room </t>
  </si>
  <si>
    <t>Wall-4</t>
  </si>
  <si>
    <t xml:space="preserve">Bath Room </t>
  </si>
  <si>
    <t xml:space="preserve">Deduction </t>
  </si>
  <si>
    <t xml:space="preserve">Total Quantity </t>
  </si>
  <si>
    <t xml:space="preserve">P.Unit </t>
  </si>
  <si>
    <t xml:space="preserve">%Sft </t>
  </si>
  <si>
    <t>Applying floting coat of cement 1/32"thick (14-p52)</t>
  </si>
  <si>
    <t>Cement Plaster 1/2 "1:6 upto 12' height (13b-p51)</t>
  </si>
  <si>
    <t>Cement Plaster 3/8 "1:4 upto 12' height (13b-p51)</t>
  </si>
  <si>
    <t>Scraping burshing removing old paint (3-P67)</t>
  </si>
  <si>
    <t>Ceiling</t>
  </si>
  <si>
    <t xml:space="preserve">Front Hall </t>
  </si>
  <si>
    <t>Total Qyt</t>
  </si>
  <si>
    <t>%Sft</t>
  </si>
  <si>
    <t>Distempering Three Coats (24c-P53)</t>
  </si>
  <si>
    <t>White glazed tile 1/4"thick dado joints in white cement and laid over 1:2 cement sand mortar 3/4" thick i/cfinshing (37-P44)</t>
  </si>
  <si>
    <t xml:space="preserve">Bath Room Floor </t>
  </si>
  <si>
    <t xml:space="preserve">Inside Corridor </t>
  </si>
  <si>
    <t>dismantling glazed or encaustic tiles etc (55-p13)</t>
  </si>
  <si>
    <t>laying marble 3/4" thick flooring fine dressed in the surface without wining set in lime morter 1:2 i/c rubbing and polishing of joints (28a-P42)</t>
  </si>
  <si>
    <t>P.Sft</t>
  </si>
  <si>
    <t>Painting Doors and Windows 3 coats (5-c-P69)</t>
  </si>
  <si>
    <t xml:space="preserve">Doors </t>
  </si>
  <si>
    <t xml:space="preserve">Windows </t>
  </si>
  <si>
    <t>%.Sft</t>
  </si>
  <si>
    <r>
      <rPr>
        <b/>
        <sz val="11"/>
        <color theme="1"/>
        <rFont val="Calibri"/>
        <family val="2"/>
        <scheme val="minor"/>
      </rPr>
      <t>Repair and Rehabiliation of Gyne seminar hall of GMMMC Hospital Sukkur</t>
    </r>
    <r>
      <rPr>
        <sz val="11"/>
        <color theme="1"/>
        <rFont val="Calibri"/>
        <family val="2"/>
        <scheme val="minor"/>
      </rPr>
      <t xml:space="preserve">  </t>
    </r>
  </si>
  <si>
    <t>Abstract of Cost</t>
  </si>
  <si>
    <t>Estimate on the Basis of Sindh Government of Schedule of Rates-2012</t>
  </si>
  <si>
    <t xml:space="preserve">P-Unit </t>
  </si>
  <si>
    <t>Rate Rs.</t>
  </si>
  <si>
    <t>Cement Plaster 3/8"1:4 upto 12' height (13b-P51)</t>
  </si>
  <si>
    <t>Removing cement plaster (53-p13</t>
  </si>
  <si>
    <t>Cement plaster 1/2"1:6 upto 12' height (13b-p51)</t>
  </si>
  <si>
    <t>Distempering Three Coats (24c-P53</t>
  </si>
  <si>
    <t>Painting Doors and Windows 3 Coats (5-c-P69)</t>
  </si>
  <si>
    <t>Laying marble 3/4"thick flooring fine dressed in the surface without wining set in lime morter 1:2 i/c rubbing and polishing of joints (28a-P42)</t>
  </si>
  <si>
    <t>Dismantling glazed or encaustic tiles etc (55-p13)</t>
  </si>
  <si>
    <t>White glazed tile 1/4"thick dado joints in white cement and laid over 1:2 cement sand mortar 3/4"thick i/c finishing (37-P44)</t>
  </si>
  <si>
    <t>Amount Rs</t>
  </si>
  <si>
    <t>Totoal Rs</t>
  </si>
  <si>
    <t xml:space="preserve">Totoal Rs </t>
  </si>
  <si>
    <t>Slab Top</t>
  </si>
  <si>
    <r>
      <rPr>
        <b/>
        <u/>
        <sz val="14"/>
        <color theme="1"/>
        <rFont val="Calibri"/>
        <family val="2"/>
        <scheme val="minor"/>
      </rPr>
      <t>Repair and Rehabiliation of Pathology Laboratory of GMMMC Hospital Sukkur</t>
    </r>
    <r>
      <rPr>
        <u/>
        <sz val="14"/>
        <color theme="1"/>
        <rFont val="Calibri"/>
        <family val="2"/>
        <scheme val="minor"/>
      </rPr>
      <t xml:space="preserve">  </t>
    </r>
  </si>
  <si>
    <t>No</t>
  </si>
  <si>
    <t>Laboratory</t>
  </si>
  <si>
    <r>
      <rPr>
        <b/>
        <u/>
        <sz val="11"/>
        <color theme="1"/>
        <rFont val="Calibri"/>
        <family val="2"/>
        <scheme val="minor"/>
      </rPr>
      <t>Repair and Rehabiliation of Pathology Laboratory of GMMMC Hospital Sukkur</t>
    </r>
    <r>
      <rPr>
        <u/>
        <sz val="11"/>
        <color theme="1"/>
        <rFont val="Calibri"/>
        <family val="2"/>
        <scheme val="minor"/>
      </rPr>
      <t xml:space="preserve">  </t>
    </r>
  </si>
  <si>
    <t>Sft</t>
  </si>
  <si>
    <t>Supplying &amp; fixing inposition aluminium channels framing for hinged doors or alcop made with 5 mm thick tinted glass glazing (Belgium)and alpha (japan)locks i/c handles.stoppers etc (83a-P107)</t>
  </si>
  <si>
    <t>Partition with Doors</t>
  </si>
  <si>
    <t>seminar hall</t>
  </si>
  <si>
    <t>wall</t>
  </si>
  <si>
    <t>Roof</t>
  </si>
  <si>
    <t>MATERIAL STATEMENT</t>
  </si>
  <si>
    <t>R&amp;M / WORK OF BUNGALOW NO. 09-DOCTORS COLONY VIP ROAD AT CMC LARKANA</t>
  </si>
  <si>
    <t>S.NO</t>
  </si>
  <si>
    <t>DESCRIPTION</t>
  </si>
  <si>
    <t xml:space="preserve">QTY </t>
  </si>
  <si>
    <t>CEMENT</t>
  </si>
  <si>
    <t>SAND</t>
  </si>
  <si>
    <t>BAJRI</t>
  </si>
  <si>
    <t>STONE</t>
  </si>
  <si>
    <t xml:space="preserve">STEEL </t>
  </si>
  <si>
    <t>PAVERS</t>
  </si>
  <si>
    <t>FILLING</t>
  </si>
  <si>
    <t>BRICKS</t>
  </si>
  <si>
    <t>PACCA BRICK WORK RATIO 1:6</t>
  </si>
  <si>
    <t>FLOATING COAT OF CEMENT</t>
  </si>
  <si>
    <t xml:space="preserve">CEMENT PLASTER 1:6 1/2" THICK </t>
  </si>
  <si>
    <t xml:space="preserve">CEMENT PLASTER 1:4 3/8" THICK </t>
  </si>
  <si>
    <t>GLAZED TILES / MARBLE TILES</t>
  </si>
  <si>
    <t>TOTAL  Qty</t>
  </si>
  <si>
    <t>P.Bag</t>
  </si>
  <si>
    <t>%Cft</t>
  </si>
  <si>
    <t>P.Ton</t>
  </si>
  <si>
    <t>P.o%Sft</t>
  </si>
  <si>
    <t>P%Cft</t>
  </si>
  <si>
    <t>%0Cft</t>
  </si>
  <si>
    <t>RATE (Rs.)</t>
  </si>
  <si>
    <t>TOTAL  AMOUNT</t>
  </si>
  <si>
    <t>G.TOTAL:</t>
  </si>
  <si>
    <t>Pacca Brick Work in ground floor in</t>
  </si>
  <si>
    <t>footing under slab</t>
  </si>
  <si>
    <t>Total Qty</t>
  </si>
  <si>
    <t>Item</t>
  </si>
  <si>
    <r>
      <rPr>
        <b/>
        <sz val="11"/>
        <color theme="1"/>
        <rFont val="Calibri"/>
        <family val="2"/>
        <scheme val="minor"/>
      </rPr>
      <t>Repair and Rehabilitation of Pathology Laboratory of GMMMC Hospital Sukkur</t>
    </r>
    <r>
      <rPr>
        <sz val="11"/>
        <color theme="1"/>
        <rFont val="Calibri"/>
        <family val="2"/>
        <scheme val="minor"/>
      </rPr>
      <t xml:space="preserve">  </t>
    </r>
  </si>
  <si>
    <t xml:space="preserve">Measurement </t>
  </si>
  <si>
    <t>Pacca Brick Work in ground  floor in cement sand motor ratio 1:6 (S.I.No. 5 (e) P/20)</t>
  </si>
  <si>
    <t>Supplying &amp; Fixing imposition aluminium channels framing for hinged doors or alcop made with 5 mm thick tinted gless glazing (Belgium) and alpha (Japan) locks i/e handles stoppers etc (83a-P107)</t>
  </si>
  <si>
    <t>Rate Quoted by Contractor %</t>
  </si>
  <si>
    <t xml:space="preserve">Total Amount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</si>
</sst>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9" fillId="0" borderId="2" xfId="0" applyFont="1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/>
    <xf numFmtId="3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5" fontId="12" fillId="0" borderId="1" xfId="1" applyNumberFormat="1" applyFont="1" applyBorder="1" applyAlignment="1"/>
    <xf numFmtId="165" fontId="12" fillId="0" borderId="1" xfId="1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65" fontId="12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/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B6" sqref="B6:K21"/>
    </sheetView>
  </sheetViews>
  <sheetFormatPr defaultRowHeight="15"/>
  <cols>
    <col min="1" max="1" width="5.42578125" customWidth="1"/>
    <col min="2" max="2" width="23.7109375" customWidth="1"/>
    <col min="3" max="3" width="6" customWidth="1"/>
    <col min="4" max="4" width="6.140625" customWidth="1"/>
    <col min="5" max="5" width="5.42578125" customWidth="1"/>
    <col min="6" max="6" width="5.85546875" customWidth="1"/>
    <col min="7" max="7" width="5.5703125" customWidth="1"/>
    <col min="8" max="8" width="8.7109375" customWidth="1"/>
    <col min="9" max="9" width="6.28515625" customWidth="1"/>
    <col min="10" max="10" width="9.140625" customWidth="1"/>
    <col min="11" max="11" width="8" customWidth="1"/>
  </cols>
  <sheetData>
    <row r="2" spans="1:11">
      <c r="B2" t="s">
        <v>0</v>
      </c>
    </row>
    <row r="4" spans="1:11">
      <c r="A4" s="2"/>
      <c r="B4" s="62" t="s">
        <v>2</v>
      </c>
      <c r="C4" s="2"/>
      <c r="D4" s="2"/>
      <c r="E4" s="64" t="s">
        <v>3</v>
      </c>
      <c r="F4" s="65"/>
      <c r="G4" s="66"/>
      <c r="H4" s="2"/>
      <c r="I4" s="2"/>
      <c r="J4" s="2"/>
      <c r="K4" s="2"/>
    </row>
    <row r="5" spans="1:11">
      <c r="A5" s="2" t="s">
        <v>1</v>
      </c>
      <c r="B5" s="63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22</v>
      </c>
      <c r="J5" s="3" t="s">
        <v>10</v>
      </c>
      <c r="K5" s="3" t="s">
        <v>11</v>
      </c>
    </row>
    <row r="6" spans="1:11" ht="30">
      <c r="A6" s="2"/>
      <c r="B6" s="10" t="s">
        <v>12</v>
      </c>
      <c r="C6" s="2"/>
      <c r="D6" s="3"/>
      <c r="E6" s="2"/>
      <c r="F6" s="2"/>
      <c r="G6" s="2"/>
      <c r="H6" s="2"/>
      <c r="I6" s="2"/>
      <c r="J6" s="2"/>
      <c r="K6" s="2"/>
    </row>
    <row r="7" spans="1:11">
      <c r="A7" s="2"/>
      <c r="B7" s="2" t="s">
        <v>13</v>
      </c>
      <c r="C7" s="3">
        <v>2</v>
      </c>
      <c r="D7" s="3"/>
      <c r="E7" s="3">
        <v>3.5</v>
      </c>
      <c r="F7" s="2"/>
      <c r="G7" s="3">
        <v>10.5</v>
      </c>
      <c r="H7" s="3">
        <v>73.5</v>
      </c>
      <c r="I7" s="2"/>
      <c r="J7" s="2"/>
      <c r="K7" s="2"/>
    </row>
    <row r="8" spans="1:11">
      <c r="A8" s="2"/>
      <c r="B8" s="2" t="s">
        <v>14</v>
      </c>
      <c r="C8" s="3">
        <v>1</v>
      </c>
      <c r="D8" s="3"/>
      <c r="E8" s="3">
        <v>12</v>
      </c>
      <c r="F8" s="2"/>
      <c r="G8" s="3">
        <v>10.5</v>
      </c>
      <c r="H8" s="3">
        <v>120.75</v>
      </c>
      <c r="I8" s="2"/>
      <c r="J8" s="2"/>
      <c r="K8" s="2"/>
    </row>
    <row r="9" spans="1:11">
      <c r="A9" s="2"/>
      <c r="B9" s="2" t="s">
        <v>15</v>
      </c>
      <c r="C9" s="3"/>
      <c r="D9" s="3"/>
      <c r="E9" s="3"/>
      <c r="F9" s="2"/>
      <c r="G9" s="3"/>
      <c r="H9" s="3"/>
      <c r="I9" s="2"/>
      <c r="J9" s="2"/>
      <c r="K9" s="2"/>
    </row>
    <row r="10" spans="1:11">
      <c r="A10" s="2"/>
      <c r="B10" s="2" t="s">
        <v>13</v>
      </c>
      <c r="C10" s="3">
        <v>1</v>
      </c>
      <c r="D10" s="3"/>
      <c r="E10" s="3">
        <v>10</v>
      </c>
      <c r="F10" s="2"/>
      <c r="G10" s="3">
        <v>10.5</v>
      </c>
      <c r="H10" s="3">
        <v>105</v>
      </c>
      <c r="I10" s="2"/>
      <c r="J10" s="2"/>
      <c r="K10" s="2"/>
    </row>
    <row r="11" spans="1:11">
      <c r="A11" s="2"/>
      <c r="B11" s="2" t="s">
        <v>14</v>
      </c>
      <c r="C11" s="3">
        <v>1</v>
      </c>
      <c r="D11" s="3"/>
      <c r="E11" s="3">
        <v>13</v>
      </c>
      <c r="F11" s="2"/>
      <c r="G11" s="3">
        <v>5.25</v>
      </c>
      <c r="H11" s="3">
        <v>65.625</v>
      </c>
      <c r="I11" s="2"/>
      <c r="J11" s="2"/>
      <c r="K11" s="2"/>
    </row>
    <row r="12" spans="1:11">
      <c r="A12" s="2"/>
      <c r="B12" s="2" t="s">
        <v>16</v>
      </c>
      <c r="C12" s="3">
        <v>2</v>
      </c>
      <c r="D12" s="3"/>
      <c r="E12" s="3">
        <v>14</v>
      </c>
      <c r="F12" s="2"/>
      <c r="G12" s="3">
        <v>10.5</v>
      </c>
      <c r="H12" s="3">
        <v>283.5</v>
      </c>
      <c r="I12" s="2"/>
      <c r="J12" s="2"/>
      <c r="K12" s="2"/>
    </row>
    <row r="13" spans="1:11">
      <c r="A13" s="2"/>
      <c r="B13" s="2" t="s">
        <v>17</v>
      </c>
      <c r="C13" s="3"/>
      <c r="D13" s="3"/>
      <c r="E13" s="3"/>
      <c r="F13" s="2"/>
      <c r="G13" s="3"/>
      <c r="H13" s="3"/>
      <c r="I13" s="2"/>
      <c r="J13" s="2"/>
      <c r="K13" s="2"/>
    </row>
    <row r="14" spans="1:11">
      <c r="A14" s="2"/>
      <c r="B14" s="2" t="s">
        <v>13</v>
      </c>
      <c r="C14" s="3">
        <v>1</v>
      </c>
      <c r="D14" s="3"/>
      <c r="E14" s="3">
        <v>10</v>
      </c>
      <c r="F14" s="2"/>
      <c r="G14" s="3">
        <v>5</v>
      </c>
      <c r="H14" s="3">
        <f t="shared" ref="H14:H19" si="0">SUM(E14*G14)</f>
        <v>50</v>
      </c>
      <c r="I14" s="2"/>
      <c r="J14" s="2"/>
      <c r="K14" s="2"/>
    </row>
    <row r="15" spans="1:11">
      <c r="A15" s="2"/>
      <c r="B15" s="2" t="s">
        <v>14</v>
      </c>
      <c r="C15" s="3">
        <v>1</v>
      </c>
      <c r="D15" s="3"/>
      <c r="E15" s="3">
        <v>14</v>
      </c>
      <c r="F15" s="2"/>
      <c r="G15" s="3">
        <v>5</v>
      </c>
      <c r="H15" s="3">
        <f t="shared" si="0"/>
        <v>70</v>
      </c>
      <c r="I15" s="2"/>
      <c r="J15" s="2"/>
      <c r="K15" s="2"/>
    </row>
    <row r="16" spans="1:11">
      <c r="A16" s="2"/>
      <c r="B16" s="2" t="s">
        <v>16</v>
      </c>
      <c r="C16" s="3">
        <v>1</v>
      </c>
      <c r="D16" s="3"/>
      <c r="E16" s="3">
        <v>11</v>
      </c>
      <c r="F16" s="2"/>
      <c r="G16" s="3">
        <v>11</v>
      </c>
      <c r="H16" s="3">
        <f t="shared" si="0"/>
        <v>121</v>
      </c>
      <c r="I16" s="2"/>
      <c r="J16" s="2"/>
      <c r="K16" s="2"/>
    </row>
    <row r="17" spans="1:11">
      <c r="A17" s="2"/>
      <c r="B17" s="2" t="s">
        <v>18</v>
      </c>
      <c r="C17" s="3">
        <v>1</v>
      </c>
      <c r="D17" s="3"/>
      <c r="E17" s="3">
        <v>14</v>
      </c>
      <c r="F17" s="2"/>
      <c r="G17" s="3">
        <v>3</v>
      </c>
      <c r="H17" s="3">
        <f t="shared" si="0"/>
        <v>42</v>
      </c>
      <c r="I17" s="2"/>
      <c r="J17" s="2"/>
      <c r="K17" s="2"/>
    </row>
    <row r="18" spans="1:11">
      <c r="A18" s="2"/>
      <c r="B18" s="2" t="s">
        <v>19</v>
      </c>
      <c r="C18" s="3">
        <v>1</v>
      </c>
      <c r="D18" s="3"/>
      <c r="E18" s="3">
        <v>23</v>
      </c>
      <c r="F18" s="2"/>
      <c r="G18" s="3">
        <v>12</v>
      </c>
      <c r="H18" s="3">
        <f t="shared" si="0"/>
        <v>276</v>
      </c>
      <c r="I18" s="2"/>
      <c r="J18" s="2"/>
      <c r="K18" s="2"/>
    </row>
    <row r="19" spans="1:11">
      <c r="A19" s="2"/>
      <c r="B19" s="2"/>
      <c r="C19" s="3">
        <v>1</v>
      </c>
      <c r="D19" s="3"/>
      <c r="E19" s="3">
        <v>5.5</v>
      </c>
      <c r="F19" s="2"/>
      <c r="G19" s="3">
        <v>6</v>
      </c>
      <c r="H19" s="3">
        <f t="shared" si="0"/>
        <v>33</v>
      </c>
      <c r="I19" s="2"/>
      <c r="J19" s="2"/>
      <c r="K19" s="2"/>
    </row>
    <row r="20" spans="1:11">
      <c r="A20" s="2"/>
      <c r="B20" s="2" t="s">
        <v>20</v>
      </c>
      <c r="C20" s="3">
        <v>-2</v>
      </c>
      <c r="D20" s="3">
        <v>2</v>
      </c>
      <c r="E20" s="3">
        <v>3</v>
      </c>
      <c r="F20" s="2"/>
      <c r="G20" s="3">
        <v>7</v>
      </c>
      <c r="H20" s="3">
        <v>-84</v>
      </c>
      <c r="I20" s="2"/>
      <c r="J20" s="2"/>
      <c r="K20" s="2"/>
    </row>
    <row r="21" spans="1:11">
      <c r="A21" s="2"/>
      <c r="B21" s="2" t="s">
        <v>21</v>
      </c>
      <c r="C21" s="2"/>
      <c r="D21" s="2"/>
      <c r="E21" s="2"/>
      <c r="F21" s="2"/>
      <c r="G21" s="2"/>
      <c r="H21" s="3">
        <f>SUM(H7:H20)</f>
        <v>1156.375</v>
      </c>
      <c r="I21" s="3" t="s">
        <v>23</v>
      </c>
      <c r="J21" s="3">
        <v>121</v>
      </c>
      <c r="K21" s="2">
        <f>SUM(H21*1.21)</f>
        <v>1399.2137499999999</v>
      </c>
    </row>
  </sheetData>
  <mergeCells count="2">
    <mergeCell ref="B4:B5"/>
    <mergeCell ref="E4:G4"/>
  </mergeCell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5" sqref="A5:J8"/>
    </sheetView>
  </sheetViews>
  <sheetFormatPr defaultRowHeight="15"/>
  <cols>
    <col min="1" max="1" width="35.140625" customWidth="1"/>
    <col min="2" max="2" width="5.140625" customWidth="1"/>
    <col min="3" max="3" width="6.140625" customWidth="1"/>
    <col min="4" max="4" width="12.28515625" bestFit="1" customWidth="1"/>
    <col min="6" max="7" width="5.85546875" customWidth="1"/>
    <col min="8" max="8" width="6.42578125" customWidth="1"/>
    <col min="10" max="10" width="7.42578125" customWidth="1"/>
  </cols>
  <sheetData>
    <row r="1" spans="1:10">
      <c r="A1" s="16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4" t="s">
        <v>2</v>
      </c>
      <c r="B3" s="10"/>
      <c r="C3" s="10"/>
      <c r="D3" s="84" t="s">
        <v>3</v>
      </c>
      <c r="E3" s="85"/>
      <c r="F3" s="85"/>
      <c r="G3" s="86"/>
      <c r="H3" s="10"/>
      <c r="I3" s="10"/>
      <c r="J3" s="10"/>
    </row>
    <row r="4" spans="1:10" ht="30">
      <c r="A4" s="15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22</v>
      </c>
      <c r="I4" s="13" t="s">
        <v>10</v>
      </c>
      <c r="J4" s="13" t="s">
        <v>58</v>
      </c>
    </row>
    <row r="5" spans="1:10" ht="94.5">
      <c r="A5" s="30" t="s">
        <v>65</v>
      </c>
      <c r="B5" s="10"/>
      <c r="C5" s="13"/>
      <c r="D5" s="10"/>
      <c r="E5" s="10"/>
      <c r="F5" s="10"/>
      <c r="G5" s="10"/>
      <c r="H5" s="10"/>
      <c r="I5" s="10"/>
      <c r="J5" s="10"/>
    </row>
    <row r="6" spans="1:10">
      <c r="A6" s="10" t="s">
        <v>66</v>
      </c>
      <c r="B6" s="13">
        <v>2</v>
      </c>
      <c r="C6" s="13"/>
      <c r="D6" s="31">
        <v>18</v>
      </c>
      <c r="E6" s="31"/>
      <c r="F6" s="32">
        <v>7</v>
      </c>
      <c r="G6" s="13">
        <f>+F6*D6*B6</f>
        <v>252</v>
      </c>
      <c r="H6" s="10"/>
      <c r="I6" s="10"/>
      <c r="J6" s="10"/>
    </row>
    <row r="7" spans="1:10">
      <c r="A7" s="10"/>
      <c r="B7" s="13">
        <v>2</v>
      </c>
      <c r="C7" s="13"/>
      <c r="D7" s="31">
        <v>8</v>
      </c>
      <c r="E7" s="31"/>
      <c r="F7" s="31">
        <v>7</v>
      </c>
      <c r="G7" s="13">
        <f>+F7*D7*B7</f>
        <v>112</v>
      </c>
      <c r="H7" s="10"/>
      <c r="I7" s="10"/>
      <c r="J7" s="10"/>
    </row>
    <row r="8" spans="1:10">
      <c r="A8" s="10" t="s">
        <v>30</v>
      </c>
      <c r="B8" s="13"/>
      <c r="C8" s="13"/>
      <c r="D8" s="13"/>
      <c r="E8" s="10"/>
      <c r="F8" s="13"/>
      <c r="G8" s="13">
        <f>SUM(G6:G7)</f>
        <v>364</v>
      </c>
      <c r="H8" s="13" t="s">
        <v>38</v>
      </c>
      <c r="I8" s="10">
        <v>1450.76</v>
      </c>
      <c r="J8" s="19">
        <v>452638</v>
      </c>
    </row>
  </sheetData>
  <mergeCells count="1">
    <mergeCell ref="D3:G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5" sqref="A5:J7"/>
    </sheetView>
  </sheetViews>
  <sheetFormatPr defaultRowHeight="15"/>
  <cols>
    <col min="1" max="1" width="28.42578125" customWidth="1"/>
    <col min="2" max="2" width="5.5703125" customWidth="1"/>
    <col min="3" max="3" width="5.5703125" bestFit="1" customWidth="1"/>
    <col min="4" max="4" width="6.85546875" customWidth="1"/>
    <col min="5" max="5" width="6.5703125" customWidth="1"/>
    <col min="6" max="6" width="5.7109375" customWidth="1"/>
    <col min="7" max="8" width="6.42578125" customWidth="1"/>
    <col min="10" max="10" width="7.5703125" customWidth="1"/>
  </cols>
  <sheetData>
    <row r="1" spans="1:10">
      <c r="A1" s="16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>
      <c r="A3" s="14" t="s">
        <v>2</v>
      </c>
      <c r="B3" s="87" t="s">
        <v>3</v>
      </c>
      <c r="C3" s="88"/>
      <c r="D3" s="88"/>
      <c r="E3" s="88"/>
      <c r="F3" s="89"/>
      <c r="G3" s="13" t="s">
        <v>9</v>
      </c>
      <c r="H3" s="13" t="s">
        <v>22</v>
      </c>
      <c r="I3" s="13" t="s">
        <v>10</v>
      </c>
      <c r="J3" s="13" t="s">
        <v>11</v>
      </c>
    </row>
    <row r="4" spans="1:10">
      <c r="A4" s="15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2"/>
      <c r="H4" s="2"/>
      <c r="I4" s="2"/>
      <c r="J4" s="2"/>
    </row>
    <row r="5" spans="1:10" ht="30">
      <c r="A5" s="10" t="s">
        <v>98</v>
      </c>
      <c r="B5" s="10"/>
      <c r="C5" s="13"/>
      <c r="D5" s="10"/>
      <c r="E5" s="10"/>
      <c r="F5" s="10"/>
      <c r="G5" s="10"/>
      <c r="H5" s="10"/>
      <c r="I5" s="10"/>
      <c r="J5" s="10"/>
    </row>
    <row r="6" spans="1:10">
      <c r="A6" s="10" t="s">
        <v>99</v>
      </c>
      <c r="B6" s="13">
        <v>4</v>
      </c>
      <c r="C6" s="13"/>
      <c r="D6" s="13">
        <v>2</v>
      </c>
      <c r="E6" s="13">
        <v>3</v>
      </c>
      <c r="F6" s="17">
        <v>0.33</v>
      </c>
      <c r="G6" s="50">
        <f>+F6*E6*D6*B6</f>
        <v>7.92</v>
      </c>
      <c r="H6" s="10"/>
      <c r="I6" s="10"/>
      <c r="J6" s="10"/>
    </row>
    <row r="7" spans="1:10">
      <c r="A7" s="10" t="s">
        <v>30</v>
      </c>
      <c r="B7" s="13"/>
      <c r="C7" s="13"/>
      <c r="D7" s="13"/>
      <c r="E7" s="10"/>
      <c r="F7" s="13"/>
      <c r="G7" s="50">
        <f>SUM(G6)</f>
        <v>7.92</v>
      </c>
      <c r="H7" s="13" t="s">
        <v>90</v>
      </c>
      <c r="I7" s="10">
        <v>104.15</v>
      </c>
      <c r="J7" s="13">
        <v>62490</v>
      </c>
    </row>
  </sheetData>
  <mergeCells count="1">
    <mergeCell ref="B3:F3"/>
  </mergeCells>
  <pageMargins left="0.7" right="0.7" top="0.75" bottom="0.75" header="0.3" footer="0.3"/>
  <pageSetup paperSize="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5" sqref="A5:J8"/>
    </sheetView>
  </sheetViews>
  <sheetFormatPr defaultRowHeight="15"/>
  <cols>
    <col min="1" max="1" width="25.42578125" customWidth="1"/>
    <col min="2" max="2" width="6.140625" customWidth="1"/>
    <col min="3" max="3" width="6.42578125" customWidth="1"/>
    <col min="4" max="4" width="5" customWidth="1"/>
    <col min="5" max="5" width="6.42578125" customWidth="1"/>
    <col min="6" max="6" width="6.140625" customWidth="1"/>
    <col min="7" max="7" width="7.85546875" customWidth="1"/>
    <col min="10" max="10" width="8.140625" customWidth="1"/>
  </cols>
  <sheetData>
    <row r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5" t="s">
        <v>2</v>
      </c>
      <c r="B3" s="12"/>
      <c r="C3" s="12"/>
      <c r="D3" s="6" t="s">
        <v>3</v>
      </c>
      <c r="E3" s="7"/>
      <c r="F3" s="8"/>
      <c r="G3" s="12"/>
      <c r="H3" s="12"/>
      <c r="I3" s="12"/>
      <c r="J3" s="12"/>
    </row>
    <row r="4" spans="1:10">
      <c r="A4" s="9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22</v>
      </c>
      <c r="I4" s="3" t="s">
        <v>10</v>
      </c>
      <c r="J4" s="3" t="s">
        <v>11</v>
      </c>
    </row>
    <row r="5" spans="1:10" ht="30.75" customHeight="1">
      <c r="A5" s="10" t="s">
        <v>39</v>
      </c>
      <c r="B5" s="12"/>
      <c r="C5" s="3"/>
      <c r="D5" s="12"/>
      <c r="E5" s="12"/>
      <c r="F5" s="12"/>
      <c r="G5" s="12"/>
      <c r="H5" s="12"/>
      <c r="I5" s="12"/>
      <c r="J5" s="12"/>
    </row>
    <row r="6" spans="1:10">
      <c r="A6" s="12" t="s">
        <v>40</v>
      </c>
      <c r="B6" s="3">
        <v>4</v>
      </c>
      <c r="C6" s="3">
        <v>2</v>
      </c>
      <c r="D6" s="3"/>
      <c r="E6" s="3">
        <v>4</v>
      </c>
      <c r="F6" s="1">
        <v>7</v>
      </c>
      <c r="G6" s="3">
        <f>+F6*E6*C6*B6</f>
        <v>224</v>
      </c>
      <c r="H6" s="12"/>
      <c r="I6" s="12"/>
      <c r="J6" s="12"/>
    </row>
    <row r="7" spans="1:10">
      <c r="A7" s="12" t="s">
        <v>41</v>
      </c>
      <c r="B7" s="3">
        <v>4</v>
      </c>
      <c r="C7" s="3">
        <v>2</v>
      </c>
      <c r="D7" s="3"/>
      <c r="E7" s="3">
        <v>5</v>
      </c>
      <c r="F7" s="3">
        <v>4</v>
      </c>
      <c r="G7" s="3">
        <f>+F7*E7*C7*B7</f>
        <v>160</v>
      </c>
      <c r="H7" s="12"/>
      <c r="I7" s="12"/>
      <c r="J7" s="12"/>
    </row>
    <row r="8" spans="1:10">
      <c r="A8" s="12" t="s">
        <v>30</v>
      </c>
      <c r="B8" s="3"/>
      <c r="C8" s="3"/>
      <c r="D8" s="3"/>
      <c r="E8" s="12"/>
      <c r="F8" s="3"/>
      <c r="G8" s="3">
        <f>SUM(G6:G7)</f>
        <v>384</v>
      </c>
      <c r="H8" s="3" t="s">
        <v>42</v>
      </c>
      <c r="I8" s="12">
        <v>1489.68</v>
      </c>
      <c r="J8" s="3">
        <v>22882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5" sqref="A5:J10"/>
    </sheetView>
  </sheetViews>
  <sheetFormatPr defaultRowHeight="15"/>
  <cols>
    <col min="1" max="1" width="27.42578125" customWidth="1"/>
    <col min="2" max="2" width="6.140625" customWidth="1"/>
    <col min="3" max="3" width="8.140625" customWidth="1"/>
    <col min="4" max="4" width="7.7109375" customWidth="1"/>
    <col min="5" max="5" width="5.42578125" customWidth="1"/>
    <col min="6" max="6" width="6.28515625" customWidth="1"/>
    <col min="7" max="7" width="7.28515625" customWidth="1"/>
    <col min="8" max="8" width="7.140625" customWidth="1"/>
    <col min="10" max="10" width="9.140625" customWidth="1"/>
  </cols>
  <sheetData>
    <row r="1" spans="1:10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5" t="s">
        <v>2</v>
      </c>
      <c r="B3" s="12"/>
      <c r="C3" s="12"/>
      <c r="D3" s="6" t="s">
        <v>3</v>
      </c>
      <c r="E3" s="7"/>
      <c r="F3" s="8"/>
      <c r="G3" s="12"/>
      <c r="H3" s="12"/>
      <c r="I3" s="12"/>
      <c r="J3" s="12"/>
    </row>
    <row r="4" spans="1:10">
      <c r="A4" s="9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22</v>
      </c>
      <c r="I4" s="3" t="s">
        <v>10</v>
      </c>
      <c r="J4" s="3" t="s">
        <v>57</v>
      </c>
    </row>
    <row r="5" spans="1:10" ht="36" customHeight="1">
      <c r="A5" s="10" t="s">
        <v>32</v>
      </c>
      <c r="B5" s="12"/>
      <c r="C5" s="3"/>
      <c r="D5" s="12"/>
      <c r="E5" s="12"/>
      <c r="F5" s="12"/>
      <c r="G5" s="12"/>
      <c r="H5" s="12"/>
      <c r="I5" s="12"/>
      <c r="J5" s="12"/>
    </row>
    <row r="6" spans="1:10">
      <c r="A6" s="26" t="s">
        <v>67</v>
      </c>
      <c r="B6" s="12"/>
      <c r="C6" s="3"/>
      <c r="D6" s="12"/>
      <c r="E6" s="12"/>
      <c r="F6" s="33"/>
      <c r="G6" s="12"/>
      <c r="H6" s="12"/>
      <c r="I6" s="12"/>
      <c r="J6" s="12"/>
    </row>
    <row r="7" spans="1:10">
      <c r="A7" s="12" t="s">
        <v>68</v>
      </c>
      <c r="B7" s="3">
        <v>2</v>
      </c>
      <c r="C7" s="3"/>
      <c r="D7" s="3">
        <v>23</v>
      </c>
      <c r="E7" s="3"/>
      <c r="F7" s="3">
        <v>15</v>
      </c>
      <c r="G7" s="3">
        <f>+F7*D7*B7</f>
        <v>690</v>
      </c>
      <c r="H7" s="12"/>
      <c r="I7" s="12"/>
      <c r="J7" s="12"/>
    </row>
    <row r="8" spans="1:10">
      <c r="A8" s="12" t="s">
        <v>68</v>
      </c>
      <c r="B8" s="3">
        <v>2</v>
      </c>
      <c r="C8" s="3"/>
      <c r="D8" s="3">
        <v>15</v>
      </c>
      <c r="E8" s="3"/>
      <c r="F8" s="3">
        <v>15</v>
      </c>
      <c r="G8" s="3">
        <f t="shared" ref="G8:G9" si="0">+F8*D8*B8</f>
        <v>450</v>
      </c>
      <c r="H8" s="12"/>
      <c r="I8" s="12"/>
      <c r="J8" s="12"/>
    </row>
    <row r="9" spans="1:10">
      <c r="A9" s="12" t="s">
        <v>69</v>
      </c>
      <c r="B9" s="3">
        <v>1</v>
      </c>
      <c r="C9" s="3"/>
      <c r="D9" s="3">
        <v>23</v>
      </c>
      <c r="E9" s="3"/>
      <c r="F9" s="3">
        <v>15</v>
      </c>
      <c r="G9" s="3">
        <f t="shared" si="0"/>
        <v>345</v>
      </c>
      <c r="H9" s="12"/>
      <c r="I9" s="12"/>
      <c r="J9" s="12"/>
    </row>
    <row r="10" spans="1:10">
      <c r="A10" s="67" t="s">
        <v>30</v>
      </c>
      <c r="B10" s="68"/>
      <c r="C10" s="68"/>
      <c r="D10" s="68"/>
      <c r="E10" s="68"/>
      <c r="F10" s="69"/>
      <c r="G10" s="23">
        <f>SUM(G7:G9)</f>
        <v>1485</v>
      </c>
      <c r="H10" s="23" t="s">
        <v>42</v>
      </c>
      <c r="I10" s="34">
        <v>1646.18</v>
      </c>
      <c r="J10" s="35">
        <f>+I10*G10/100</f>
        <v>24445.773000000001</v>
      </c>
    </row>
  </sheetData>
  <mergeCells count="2">
    <mergeCell ref="A1:J1"/>
    <mergeCell ref="A10:F10"/>
  </mergeCells>
  <pageMargins left="0.7" right="0.7" top="0.75" bottom="0.75" header="0.3" footer="0.3"/>
  <pageSetup paperSize="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F18" sqref="F18"/>
    </sheetView>
  </sheetViews>
  <sheetFormatPr defaultRowHeight="15"/>
  <cols>
    <col min="1" max="1" width="6.140625" customWidth="1"/>
    <col min="2" max="2" width="36.42578125" customWidth="1"/>
    <col min="5" max="5" width="10.28515625" customWidth="1"/>
    <col min="6" max="6" width="11.7109375" customWidth="1"/>
  </cols>
  <sheetData>
    <row r="1" spans="1:8" ht="41.25" customHeight="1">
      <c r="A1" s="96" t="s">
        <v>60</v>
      </c>
      <c r="B1" s="96"/>
      <c r="C1" s="96"/>
      <c r="D1" s="96"/>
      <c r="E1" s="96"/>
      <c r="F1" s="96"/>
    </row>
    <row r="2" spans="1:8" ht="23.25" customHeight="1">
      <c r="A2" s="95" t="s">
        <v>44</v>
      </c>
      <c r="B2" s="95"/>
      <c r="C2" s="95"/>
      <c r="D2" s="95"/>
      <c r="E2" s="95"/>
      <c r="F2" s="95"/>
    </row>
    <row r="3" spans="1:8" ht="15.75">
      <c r="A3" s="97" t="s">
        <v>45</v>
      </c>
      <c r="B3" s="97"/>
      <c r="C3" s="97"/>
      <c r="D3" s="97"/>
      <c r="E3" s="97"/>
      <c r="F3" s="97"/>
    </row>
    <row r="4" spans="1:8" ht="25.5" customHeight="1">
      <c r="A4" s="51" t="s">
        <v>1</v>
      </c>
      <c r="B4" s="51" t="s">
        <v>2</v>
      </c>
      <c r="C4" s="51" t="s">
        <v>9</v>
      </c>
      <c r="D4" s="51" t="s">
        <v>46</v>
      </c>
      <c r="E4" s="51" t="s">
        <v>47</v>
      </c>
      <c r="F4" s="51" t="s">
        <v>56</v>
      </c>
    </row>
    <row r="5" spans="1:8">
      <c r="A5" s="52">
        <v>1</v>
      </c>
      <c r="B5" s="53" t="s">
        <v>49</v>
      </c>
      <c r="C5" s="54">
        <v>1156.375</v>
      </c>
      <c r="D5" s="55" t="s">
        <v>31</v>
      </c>
      <c r="E5" s="56">
        <v>121</v>
      </c>
      <c r="F5" s="57">
        <v>1400</v>
      </c>
    </row>
    <row r="6" spans="1:8" ht="30">
      <c r="A6" s="52">
        <v>2</v>
      </c>
      <c r="B6" s="53" t="s">
        <v>54</v>
      </c>
      <c r="C6" s="54">
        <v>500.75</v>
      </c>
      <c r="D6" s="55" t="s">
        <v>31</v>
      </c>
      <c r="E6" s="54">
        <v>786.5</v>
      </c>
      <c r="F6" s="54">
        <v>3939</v>
      </c>
    </row>
    <row r="7" spans="1:8" ht="30.75" customHeight="1">
      <c r="A7" s="52">
        <v>3</v>
      </c>
      <c r="B7" s="53" t="s">
        <v>24</v>
      </c>
      <c r="C7" s="54">
        <v>1156.375</v>
      </c>
      <c r="D7" s="55" t="s">
        <v>31</v>
      </c>
      <c r="E7" s="55">
        <v>660</v>
      </c>
      <c r="F7" s="54">
        <v>7633</v>
      </c>
    </row>
    <row r="8" spans="1:8" ht="30">
      <c r="A8" s="52">
        <v>4</v>
      </c>
      <c r="B8" s="53" t="s">
        <v>50</v>
      </c>
      <c r="C8" s="54">
        <v>1156.375</v>
      </c>
      <c r="D8" s="55" t="s">
        <v>31</v>
      </c>
      <c r="E8" s="58">
        <v>2206</v>
      </c>
      <c r="F8" s="57">
        <v>26142</v>
      </c>
    </row>
    <row r="9" spans="1:8" ht="30">
      <c r="A9" s="52">
        <v>5</v>
      </c>
      <c r="B9" s="53" t="s">
        <v>48</v>
      </c>
      <c r="C9" s="54">
        <v>1156.375</v>
      </c>
      <c r="D9" s="55" t="s">
        <v>31</v>
      </c>
      <c r="E9" s="55">
        <v>2197.52</v>
      </c>
      <c r="F9" s="57">
        <v>25412</v>
      </c>
    </row>
    <row r="10" spans="1:8" ht="45">
      <c r="A10" s="52"/>
      <c r="B10" s="53" t="s">
        <v>104</v>
      </c>
      <c r="C10" s="54">
        <f>Sheet11!G7</f>
        <v>7.92</v>
      </c>
      <c r="D10" s="55" t="s">
        <v>90</v>
      </c>
      <c r="E10" s="55">
        <v>12674.36</v>
      </c>
      <c r="F10" s="57">
        <f>+E10*C10/100</f>
        <v>1003.8093120000001</v>
      </c>
    </row>
    <row r="11" spans="1:8" ht="30">
      <c r="A11" s="52">
        <v>6</v>
      </c>
      <c r="B11" s="53" t="s">
        <v>27</v>
      </c>
      <c r="C11" s="59">
        <v>2570</v>
      </c>
      <c r="D11" s="55" t="s">
        <v>31</v>
      </c>
      <c r="E11" s="55">
        <v>226.88</v>
      </c>
      <c r="F11" s="54">
        <v>5831</v>
      </c>
    </row>
    <row r="12" spans="1:8">
      <c r="A12" s="52">
        <v>7</v>
      </c>
      <c r="B12" s="53" t="s">
        <v>51</v>
      </c>
      <c r="C12" s="59">
        <v>4055</v>
      </c>
      <c r="D12" s="55" t="s">
        <v>31</v>
      </c>
      <c r="E12" s="55">
        <v>1043.9000000000001</v>
      </c>
      <c r="F12" s="54">
        <v>66753</v>
      </c>
    </row>
    <row r="13" spans="1:8" ht="30">
      <c r="A13" s="52">
        <v>8</v>
      </c>
      <c r="B13" s="53" t="s">
        <v>52</v>
      </c>
      <c r="C13" s="59">
        <f>Sheet12!G8</f>
        <v>384</v>
      </c>
      <c r="D13" s="55" t="s">
        <v>31</v>
      </c>
      <c r="E13" s="55">
        <v>1489.68</v>
      </c>
      <c r="F13" s="57">
        <v>22882</v>
      </c>
    </row>
    <row r="14" spans="1:8" ht="60">
      <c r="A14" s="52">
        <v>9</v>
      </c>
      <c r="B14" s="53" t="s">
        <v>55</v>
      </c>
      <c r="C14" s="59">
        <v>500.75</v>
      </c>
      <c r="D14" s="55" t="s">
        <v>31</v>
      </c>
      <c r="E14" s="54">
        <v>28253.16</v>
      </c>
      <c r="F14" s="54">
        <v>141478</v>
      </c>
      <c r="H14" s="21">
        <f>+C14+C15</f>
        <v>536.75</v>
      </c>
    </row>
    <row r="15" spans="1:8" ht="58.5" customHeight="1">
      <c r="A15" s="52">
        <v>10</v>
      </c>
      <c r="B15" s="53" t="s">
        <v>53</v>
      </c>
      <c r="C15" s="59">
        <v>36</v>
      </c>
      <c r="D15" s="55" t="s">
        <v>38</v>
      </c>
      <c r="E15" s="54">
        <v>567.48</v>
      </c>
      <c r="F15" s="57">
        <f>+E15*C15</f>
        <v>20429.28</v>
      </c>
    </row>
    <row r="16" spans="1:8" ht="90">
      <c r="A16" s="52">
        <v>11</v>
      </c>
      <c r="B16" s="53" t="s">
        <v>105</v>
      </c>
      <c r="C16" s="59">
        <f>Sheet10!G8</f>
        <v>364</v>
      </c>
      <c r="D16" s="55" t="s">
        <v>38</v>
      </c>
      <c r="E16" s="54">
        <v>1450.76</v>
      </c>
      <c r="F16" s="57">
        <f>+E16*C16</f>
        <v>528076.64</v>
      </c>
    </row>
    <row r="17" spans="1:6">
      <c r="A17" s="54"/>
      <c r="B17" s="67" t="s">
        <v>107</v>
      </c>
      <c r="C17" s="68"/>
      <c r="D17" s="68"/>
      <c r="E17" s="69"/>
      <c r="F17" s="25">
        <f>SUM(F5:F16)</f>
        <v>850979.72931199998</v>
      </c>
    </row>
    <row r="18" spans="1:6" ht="48" customHeight="1">
      <c r="A18" s="2"/>
      <c r="B18" s="91" t="s">
        <v>106</v>
      </c>
      <c r="C18" s="91"/>
      <c r="D18" s="91"/>
      <c r="E18" s="91"/>
      <c r="F18" s="12"/>
    </row>
    <row r="19" spans="1:6" ht="48" customHeight="1">
      <c r="A19" s="92" t="s">
        <v>107</v>
      </c>
      <c r="B19" s="93"/>
      <c r="C19" s="93"/>
      <c r="D19" s="93"/>
      <c r="E19" s="94"/>
      <c r="F19" s="2"/>
    </row>
  </sheetData>
  <mergeCells count="6">
    <mergeCell ref="B18:E18"/>
    <mergeCell ref="A19:E19"/>
    <mergeCell ref="B17:E17"/>
    <mergeCell ref="A2:F2"/>
    <mergeCell ref="A1:F1"/>
    <mergeCell ref="A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L8" sqref="L8"/>
    </sheetView>
  </sheetViews>
  <sheetFormatPr defaultRowHeight="15"/>
  <cols>
    <col min="1" max="1" width="6" bestFit="1" customWidth="1"/>
    <col min="2" max="2" width="33.7109375" customWidth="1"/>
    <col min="4" max="4" width="10.5703125" bestFit="1" customWidth="1"/>
    <col min="5" max="6" width="8" bestFit="1" customWidth="1"/>
    <col min="8" max="8" width="8.42578125" bestFit="1" customWidth="1"/>
    <col min="9" max="9" width="9.42578125" bestFit="1" customWidth="1"/>
    <col min="10" max="10" width="10" bestFit="1" customWidth="1"/>
    <col min="11" max="11" width="9.42578125" bestFit="1" customWidth="1"/>
  </cols>
  <sheetData>
    <row r="1" spans="1:11" ht="20.25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>
      <c r="A3" s="36" t="s">
        <v>72</v>
      </c>
      <c r="B3" s="36" t="s">
        <v>73</v>
      </c>
      <c r="C3" s="36" t="s">
        <v>74</v>
      </c>
      <c r="D3" s="36" t="s">
        <v>75</v>
      </c>
      <c r="E3" s="36" t="s">
        <v>76</v>
      </c>
      <c r="F3" s="36" t="s">
        <v>77</v>
      </c>
      <c r="G3" s="36" t="s">
        <v>78</v>
      </c>
      <c r="H3" s="36" t="s">
        <v>79</v>
      </c>
      <c r="I3" s="36" t="s">
        <v>80</v>
      </c>
      <c r="J3" s="36" t="s">
        <v>81</v>
      </c>
      <c r="K3" s="36" t="s">
        <v>82</v>
      </c>
    </row>
    <row r="4" spans="1:11">
      <c r="A4" s="37">
        <v>1</v>
      </c>
      <c r="B4" s="38" t="s">
        <v>83</v>
      </c>
      <c r="C4" s="40">
        <v>7.92</v>
      </c>
      <c r="D4" s="40">
        <f>+C4*3.44/100</f>
        <v>0.27244799999999997</v>
      </c>
      <c r="E4" s="39">
        <f>C4*25.7/100</f>
        <v>2.0354399999999999</v>
      </c>
      <c r="F4" s="37"/>
      <c r="G4" s="37"/>
      <c r="H4" s="37"/>
      <c r="I4" s="37"/>
      <c r="J4" s="37"/>
      <c r="K4" s="41">
        <f>+C4*13.5</f>
        <v>106.92</v>
      </c>
    </row>
    <row r="5" spans="1:11">
      <c r="A5" s="37">
        <v>2</v>
      </c>
      <c r="B5" s="38" t="s">
        <v>84</v>
      </c>
      <c r="C5" s="2">
        <v>1156.375</v>
      </c>
      <c r="D5" s="40">
        <f>+C5*0.4/100</f>
        <v>4.6254999999999997</v>
      </c>
      <c r="E5" s="39"/>
      <c r="F5" s="37"/>
      <c r="G5" s="37"/>
      <c r="H5" s="37"/>
      <c r="I5" s="37"/>
      <c r="J5" s="37"/>
      <c r="K5" s="37"/>
    </row>
    <row r="6" spans="1:11">
      <c r="A6" s="37">
        <v>3</v>
      </c>
      <c r="B6" s="38" t="s">
        <v>85</v>
      </c>
      <c r="C6" s="2">
        <v>1156.375</v>
      </c>
      <c r="D6" s="40">
        <f>+C6*0.53/100</f>
        <v>6.1287875000000005</v>
      </c>
      <c r="E6" s="39">
        <f>C6*4/100</f>
        <v>46.255000000000003</v>
      </c>
      <c r="F6" s="37"/>
      <c r="G6" s="37"/>
      <c r="H6" s="37"/>
      <c r="I6" s="37"/>
      <c r="J6" s="37"/>
      <c r="K6" s="37"/>
    </row>
    <row r="7" spans="1:11">
      <c r="A7" s="37">
        <v>4</v>
      </c>
      <c r="B7" s="38" t="s">
        <v>86</v>
      </c>
      <c r="C7" s="2">
        <v>1156.375</v>
      </c>
      <c r="D7" s="40">
        <f>+C7*0.57/100</f>
        <v>6.5913374999999998</v>
      </c>
      <c r="E7" s="39">
        <f>C7*3/100</f>
        <v>34.691249999999997</v>
      </c>
      <c r="F7" s="37"/>
      <c r="G7" s="37"/>
      <c r="H7" s="37"/>
      <c r="I7" s="37"/>
      <c r="J7" s="37"/>
      <c r="K7" s="37"/>
    </row>
    <row r="8" spans="1:11">
      <c r="A8" s="37">
        <v>5</v>
      </c>
      <c r="B8" s="38" t="s">
        <v>87</v>
      </c>
      <c r="C8" s="40">
        <v>536.75</v>
      </c>
      <c r="D8" s="40">
        <f>2.16*C8/100</f>
        <v>11.593800000000002</v>
      </c>
      <c r="E8" s="39">
        <f>4.32*C8/100</f>
        <v>23.187600000000003</v>
      </c>
      <c r="F8" s="37"/>
      <c r="G8" s="37"/>
      <c r="H8" s="37"/>
      <c r="I8" s="37"/>
      <c r="J8" s="37"/>
      <c r="K8" s="37"/>
    </row>
    <row r="9" spans="1:11">
      <c r="A9" s="37"/>
      <c r="B9" s="42" t="s">
        <v>88</v>
      </c>
      <c r="C9" s="43"/>
      <c r="D9" s="44">
        <f>SUM(D4:D8)</f>
        <v>29.211873000000004</v>
      </c>
      <c r="E9" s="44">
        <f>SUM(E4:E8)</f>
        <v>106.16929</v>
      </c>
      <c r="F9" s="44">
        <f>SUM(F4:F8)</f>
        <v>0</v>
      </c>
      <c r="G9" s="44">
        <f>SUM(G4:G8)</f>
        <v>0</v>
      </c>
      <c r="H9" s="44">
        <f>SUM(H4:H8)</f>
        <v>0</v>
      </c>
      <c r="I9" s="44"/>
      <c r="J9" s="44"/>
      <c r="K9" s="44">
        <v>107</v>
      </c>
    </row>
    <row r="10" spans="1:11">
      <c r="A10" s="37"/>
      <c r="B10" s="38"/>
      <c r="C10" s="37"/>
      <c r="D10" s="37" t="s">
        <v>89</v>
      </c>
      <c r="E10" s="37" t="s">
        <v>90</v>
      </c>
      <c r="F10" s="37" t="s">
        <v>90</v>
      </c>
      <c r="G10" s="37" t="s">
        <v>90</v>
      </c>
      <c r="H10" s="37" t="s">
        <v>91</v>
      </c>
      <c r="I10" s="37" t="s">
        <v>92</v>
      </c>
      <c r="J10" s="37" t="s">
        <v>93</v>
      </c>
      <c r="K10" s="37" t="s">
        <v>94</v>
      </c>
    </row>
    <row r="11" spans="1:11">
      <c r="A11" s="37"/>
      <c r="B11" s="38" t="s">
        <v>95</v>
      </c>
      <c r="C11" s="37"/>
      <c r="D11" s="37">
        <v>130.53</v>
      </c>
      <c r="E11" s="37">
        <v>7299.76</v>
      </c>
      <c r="F11" s="37">
        <v>2497.64</v>
      </c>
      <c r="G11" s="40">
        <v>2752.8</v>
      </c>
      <c r="H11" s="37">
        <v>1971.24</v>
      </c>
      <c r="I11" s="40">
        <v>9856.2000000000007</v>
      </c>
      <c r="J11" s="37">
        <v>407</v>
      </c>
      <c r="K11" s="37">
        <v>617.54</v>
      </c>
    </row>
    <row r="12" spans="1:11">
      <c r="A12" s="38"/>
      <c r="B12" s="42" t="s">
        <v>96</v>
      </c>
      <c r="C12" s="37"/>
      <c r="D12" s="45">
        <f>+D11*D9</f>
        <v>3813.0257826900006</v>
      </c>
      <c r="E12" s="46">
        <f>+E11*E9/100</f>
        <v>7750.103363704</v>
      </c>
      <c r="F12" s="46">
        <f>+F11*F9/100</f>
        <v>0</v>
      </c>
      <c r="G12" s="46">
        <f>+G11*G9/100</f>
        <v>0</v>
      </c>
      <c r="H12" s="46">
        <f>+H11*H9</f>
        <v>0</v>
      </c>
      <c r="I12" s="46"/>
      <c r="J12" s="46"/>
      <c r="K12" s="45">
        <f>+K11*K9/1000</f>
        <v>66.076779999999999</v>
      </c>
    </row>
    <row r="13" spans="1:11">
      <c r="A13" s="38"/>
      <c r="B13" s="47" t="s">
        <v>97</v>
      </c>
      <c r="C13" s="38"/>
      <c r="D13" s="48">
        <f>D12+E12+F12+G12+H12+K12</f>
        <v>11629.205926393999</v>
      </c>
      <c r="E13" s="37"/>
      <c r="F13" s="37"/>
      <c r="G13" s="38"/>
      <c r="H13" s="38"/>
      <c r="I13" s="38"/>
      <c r="J13" s="38"/>
      <c r="K13" s="38"/>
    </row>
  </sheetData>
  <mergeCells count="2">
    <mergeCell ref="A1:K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B6" sqref="B6:K21"/>
    </sheetView>
  </sheetViews>
  <sheetFormatPr defaultRowHeight="15"/>
  <cols>
    <col min="2" max="2" width="25.140625" customWidth="1"/>
    <col min="3" max="3" width="4.5703125" customWidth="1"/>
    <col min="4" max="4" width="5.5703125" customWidth="1"/>
    <col min="5" max="5" width="4.7109375" customWidth="1"/>
    <col min="6" max="6" width="4.42578125" customWidth="1"/>
    <col min="7" max="7" width="4.85546875" customWidth="1"/>
    <col min="8" max="8" width="7.7109375" customWidth="1"/>
    <col min="9" max="9" width="6.28515625" customWidth="1"/>
    <col min="10" max="10" width="9" customWidth="1"/>
    <col min="11" max="11" width="8.85546875" customWidth="1"/>
  </cols>
  <sheetData>
    <row r="2" spans="1:11">
      <c r="B2" t="s">
        <v>0</v>
      </c>
    </row>
    <row r="4" spans="1:11">
      <c r="A4" s="2"/>
      <c r="B4" s="62" t="s">
        <v>2</v>
      </c>
      <c r="C4" s="2"/>
      <c r="D4" s="2"/>
      <c r="E4" s="64" t="s">
        <v>3</v>
      </c>
      <c r="F4" s="65"/>
      <c r="G4" s="66"/>
      <c r="H4" s="2"/>
      <c r="I4" s="2"/>
      <c r="J4" s="2"/>
      <c r="K4" s="2"/>
    </row>
    <row r="5" spans="1:11">
      <c r="A5" s="2" t="s">
        <v>1</v>
      </c>
      <c r="B5" s="63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22</v>
      </c>
      <c r="J5" s="3" t="s">
        <v>10</v>
      </c>
      <c r="K5" s="3" t="s">
        <v>11</v>
      </c>
    </row>
    <row r="6" spans="1:11" ht="45">
      <c r="A6" s="2"/>
      <c r="B6" s="10" t="s">
        <v>24</v>
      </c>
      <c r="C6" s="2"/>
      <c r="D6" s="3"/>
      <c r="E6" s="2"/>
      <c r="F6" s="2"/>
      <c r="G6" s="2"/>
      <c r="H6" s="2"/>
      <c r="I6" s="2"/>
      <c r="J6" s="2"/>
      <c r="K6" s="2"/>
    </row>
    <row r="7" spans="1:11">
      <c r="A7" s="2"/>
      <c r="B7" s="2" t="s">
        <v>13</v>
      </c>
      <c r="C7" s="3">
        <v>2</v>
      </c>
      <c r="D7" s="3"/>
      <c r="E7" s="3">
        <v>3.5</v>
      </c>
      <c r="F7" s="2"/>
      <c r="G7" s="3">
        <v>10.5</v>
      </c>
      <c r="H7" s="3">
        <v>73.5</v>
      </c>
      <c r="I7" s="2"/>
      <c r="J7" s="2"/>
      <c r="K7" s="2"/>
    </row>
    <row r="8" spans="1:11">
      <c r="A8" s="2"/>
      <c r="B8" s="2" t="s">
        <v>14</v>
      </c>
      <c r="C8" s="3">
        <v>1</v>
      </c>
      <c r="D8" s="3"/>
      <c r="E8" s="3">
        <v>12</v>
      </c>
      <c r="F8" s="2"/>
      <c r="G8" s="3">
        <v>10.5</v>
      </c>
      <c r="H8" s="3">
        <v>120.75</v>
      </c>
      <c r="I8" s="2"/>
      <c r="J8" s="2"/>
      <c r="K8" s="2"/>
    </row>
    <row r="9" spans="1:11">
      <c r="A9" s="2"/>
      <c r="B9" s="2" t="s">
        <v>15</v>
      </c>
      <c r="C9" s="3"/>
      <c r="D9" s="3"/>
      <c r="E9" s="3"/>
      <c r="F9" s="2"/>
      <c r="G9" s="3"/>
      <c r="H9" s="3"/>
      <c r="I9" s="2"/>
      <c r="J9" s="2"/>
      <c r="K9" s="2"/>
    </row>
    <row r="10" spans="1:11">
      <c r="A10" s="2"/>
      <c r="B10" s="2" t="s">
        <v>13</v>
      </c>
      <c r="C10" s="3">
        <v>1</v>
      </c>
      <c r="D10" s="3"/>
      <c r="E10" s="3">
        <v>10</v>
      </c>
      <c r="F10" s="2"/>
      <c r="G10" s="3">
        <v>10.5</v>
      </c>
      <c r="H10" s="3">
        <v>105</v>
      </c>
      <c r="I10" s="2"/>
      <c r="J10" s="2"/>
      <c r="K10" s="2"/>
    </row>
    <row r="11" spans="1:11">
      <c r="A11" s="2"/>
      <c r="B11" s="2" t="s">
        <v>14</v>
      </c>
      <c r="C11" s="3">
        <v>1</v>
      </c>
      <c r="D11" s="3"/>
      <c r="E11" s="3">
        <v>13</v>
      </c>
      <c r="F11" s="2"/>
      <c r="G11" s="3">
        <v>5.25</v>
      </c>
      <c r="H11" s="3">
        <v>65.625</v>
      </c>
      <c r="I11" s="2"/>
      <c r="J11" s="2"/>
      <c r="K11" s="2"/>
    </row>
    <row r="12" spans="1:11">
      <c r="A12" s="2"/>
      <c r="B12" s="2" t="s">
        <v>16</v>
      </c>
      <c r="C12" s="3">
        <v>2</v>
      </c>
      <c r="D12" s="3"/>
      <c r="E12" s="3">
        <v>14</v>
      </c>
      <c r="F12" s="2"/>
      <c r="G12" s="3">
        <v>10.5</v>
      </c>
      <c r="H12" s="3">
        <v>283.5</v>
      </c>
      <c r="I12" s="2"/>
      <c r="J12" s="2"/>
      <c r="K12" s="2"/>
    </row>
    <row r="13" spans="1:11">
      <c r="A13" s="2"/>
      <c r="B13" s="2" t="s">
        <v>17</v>
      </c>
      <c r="C13" s="3"/>
      <c r="D13" s="3"/>
      <c r="E13" s="3"/>
      <c r="F13" s="2"/>
      <c r="G13" s="3"/>
      <c r="H13" s="3"/>
      <c r="I13" s="2"/>
      <c r="J13" s="2"/>
      <c r="K13" s="2"/>
    </row>
    <row r="14" spans="1:11">
      <c r="A14" s="2"/>
      <c r="B14" s="2" t="s">
        <v>13</v>
      </c>
      <c r="C14" s="3">
        <v>1</v>
      </c>
      <c r="D14" s="3"/>
      <c r="E14" s="3">
        <v>10</v>
      </c>
      <c r="F14" s="2"/>
      <c r="G14" s="3">
        <v>5</v>
      </c>
      <c r="H14" s="3">
        <f t="shared" ref="H14:H19" si="0">SUM(E14*G14)</f>
        <v>50</v>
      </c>
      <c r="I14" s="2"/>
      <c r="J14" s="2"/>
      <c r="K14" s="2"/>
    </row>
    <row r="15" spans="1:11">
      <c r="A15" s="2"/>
      <c r="B15" s="2" t="s">
        <v>14</v>
      </c>
      <c r="C15" s="3">
        <v>1</v>
      </c>
      <c r="D15" s="3"/>
      <c r="E15" s="3">
        <v>14</v>
      </c>
      <c r="F15" s="2"/>
      <c r="G15" s="3">
        <v>5</v>
      </c>
      <c r="H15" s="3">
        <f t="shared" si="0"/>
        <v>70</v>
      </c>
      <c r="I15" s="2"/>
      <c r="J15" s="2"/>
      <c r="K15" s="2"/>
    </row>
    <row r="16" spans="1:11">
      <c r="A16" s="2"/>
      <c r="B16" s="2" t="s">
        <v>16</v>
      </c>
      <c r="C16" s="3">
        <v>1</v>
      </c>
      <c r="D16" s="3"/>
      <c r="E16" s="3">
        <v>11</v>
      </c>
      <c r="F16" s="2"/>
      <c r="G16" s="3">
        <v>11</v>
      </c>
      <c r="H16" s="3">
        <f t="shared" si="0"/>
        <v>121</v>
      </c>
      <c r="I16" s="2"/>
      <c r="J16" s="2"/>
      <c r="K16" s="2"/>
    </row>
    <row r="17" spans="1:11">
      <c r="A17" s="2"/>
      <c r="B17" s="2" t="s">
        <v>18</v>
      </c>
      <c r="C17" s="3">
        <v>1</v>
      </c>
      <c r="D17" s="3"/>
      <c r="E17" s="3">
        <v>14</v>
      </c>
      <c r="F17" s="2"/>
      <c r="G17" s="3">
        <v>3</v>
      </c>
      <c r="H17" s="3">
        <f t="shared" si="0"/>
        <v>42</v>
      </c>
      <c r="I17" s="2"/>
      <c r="J17" s="2"/>
      <c r="K17" s="2"/>
    </row>
    <row r="18" spans="1:11">
      <c r="A18" s="2"/>
      <c r="B18" s="2" t="s">
        <v>19</v>
      </c>
      <c r="C18" s="3">
        <v>1</v>
      </c>
      <c r="D18" s="3"/>
      <c r="E18" s="3">
        <v>23</v>
      </c>
      <c r="F18" s="2"/>
      <c r="G18" s="3">
        <v>12</v>
      </c>
      <c r="H18" s="3">
        <f t="shared" si="0"/>
        <v>276</v>
      </c>
      <c r="I18" s="2"/>
      <c r="J18" s="2"/>
      <c r="K18" s="2"/>
    </row>
    <row r="19" spans="1:11">
      <c r="A19" s="2"/>
      <c r="B19" s="2"/>
      <c r="C19" s="3">
        <v>1</v>
      </c>
      <c r="D19" s="3"/>
      <c r="E19" s="3">
        <v>5.5</v>
      </c>
      <c r="F19" s="2"/>
      <c r="G19" s="3">
        <v>6</v>
      </c>
      <c r="H19" s="3">
        <f t="shared" si="0"/>
        <v>33</v>
      </c>
      <c r="I19" s="2"/>
      <c r="J19" s="2"/>
      <c r="K19" s="2"/>
    </row>
    <row r="20" spans="1:11">
      <c r="A20" s="2"/>
      <c r="B20" s="2" t="s">
        <v>20</v>
      </c>
      <c r="C20" s="3">
        <v>-2</v>
      </c>
      <c r="D20" s="3">
        <v>2</v>
      </c>
      <c r="E20" s="3">
        <v>3</v>
      </c>
      <c r="F20" s="2"/>
      <c r="G20" s="3">
        <v>7</v>
      </c>
      <c r="H20" s="3">
        <v>-84</v>
      </c>
      <c r="I20" s="2"/>
      <c r="J20" s="2"/>
      <c r="K20" s="2"/>
    </row>
    <row r="21" spans="1:11">
      <c r="A21" s="2"/>
      <c r="B21" s="2" t="s">
        <v>21</v>
      </c>
      <c r="C21" s="2"/>
      <c r="D21" s="2"/>
      <c r="E21" s="2"/>
      <c r="F21" s="2"/>
      <c r="G21" s="2"/>
      <c r="H21" s="3">
        <f>SUM(H7:H20)</f>
        <v>1156.375</v>
      </c>
      <c r="I21" s="3" t="s">
        <v>23</v>
      </c>
      <c r="J21" s="3">
        <v>660</v>
      </c>
      <c r="K21" s="3">
        <f>SUM(H21*6.6)</f>
        <v>7632.0749999999998</v>
      </c>
    </row>
  </sheetData>
  <mergeCells count="2">
    <mergeCell ref="B4:B5"/>
    <mergeCell ref="E4:G4"/>
  </mergeCells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5" sqref="B5:K20"/>
    </sheetView>
  </sheetViews>
  <sheetFormatPr defaultRowHeight="15"/>
  <cols>
    <col min="2" max="2" width="26.28515625" customWidth="1"/>
    <col min="3" max="3" width="4" customWidth="1"/>
    <col min="4" max="4" width="4.7109375" customWidth="1"/>
    <col min="5" max="5" width="4" customWidth="1"/>
    <col min="6" max="6" width="5.140625" customWidth="1"/>
    <col min="7" max="7" width="6.140625" customWidth="1"/>
    <col min="8" max="8" width="8.7109375" customWidth="1"/>
    <col min="9" max="9" width="5.85546875" customWidth="1"/>
    <col min="10" max="10" width="9.28515625" customWidth="1"/>
    <col min="11" max="11" width="6.7109375" customWidth="1"/>
  </cols>
  <sheetData>
    <row r="1" spans="1:11">
      <c r="B1" t="s">
        <v>0</v>
      </c>
    </row>
    <row r="3" spans="1:11">
      <c r="A3" s="2"/>
      <c r="B3" s="62" t="s">
        <v>2</v>
      </c>
      <c r="C3" s="2"/>
      <c r="D3" s="2"/>
      <c r="E3" s="64" t="s">
        <v>3</v>
      </c>
      <c r="F3" s="65"/>
      <c r="G3" s="66"/>
      <c r="H3" s="2"/>
      <c r="I3" s="2"/>
      <c r="J3" s="2"/>
      <c r="K3" s="2"/>
    </row>
    <row r="4" spans="1:11">
      <c r="A4" s="2" t="s">
        <v>1</v>
      </c>
      <c r="B4" s="63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22</v>
      </c>
      <c r="J4" s="3" t="s">
        <v>10</v>
      </c>
      <c r="K4" s="3" t="s">
        <v>11</v>
      </c>
    </row>
    <row r="5" spans="1:11" ht="30">
      <c r="A5" s="2"/>
      <c r="B5" s="10" t="s">
        <v>25</v>
      </c>
      <c r="C5" s="2"/>
      <c r="D5" s="3"/>
      <c r="E5" s="2"/>
      <c r="F5" s="2"/>
      <c r="G5" s="2"/>
      <c r="H5" s="2"/>
      <c r="I5" s="2"/>
      <c r="J5" s="2"/>
      <c r="K5" s="2"/>
    </row>
    <row r="6" spans="1:11">
      <c r="A6" s="2"/>
      <c r="B6" s="2" t="s">
        <v>13</v>
      </c>
      <c r="C6" s="3">
        <v>2</v>
      </c>
      <c r="D6" s="3"/>
      <c r="E6" s="3">
        <v>3.5</v>
      </c>
      <c r="F6" s="2"/>
      <c r="G6" s="3">
        <v>10.5</v>
      </c>
      <c r="H6" s="3">
        <v>73.5</v>
      </c>
      <c r="I6" s="2"/>
      <c r="J6" s="2"/>
      <c r="K6" s="2"/>
    </row>
    <row r="7" spans="1:11">
      <c r="A7" s="2"/>
      <c r="B7" s="2" t="s">
        <v>14</v>
      </c>
      <c r="C7" s="3">
        <v>1</v>
      </c>
      <c r="D7" s="3"/>
      <c r="E7" s="3">
        <v>12</v>
      </c>
      <c r="F7" s="2"/>
      <c r="G7" s="3">
        <v>10.5</v>
      </c>
      <c r="H7" s="3">
        <v>120.75</v>
      </c>
      <c r="I7" s="2"/>
      <c r="J7" s="2"/>
      <c r="K7" s="2"/>
    </row>
    <row r="8" spans="1:11">
      <c r="A8" s="2"/>
      <c r="B8" s="2" t="s">
        <v>15</v>
      </c>
      <c r="C8" s="3"/>
      <c r="D8" s="3"/>
      <c r="E8" s="3"/>
      <c r="F8" s="2"/>
      <c r="G8" s="3"/>
      <c r="H8" s="3"/>
      <c r="I8" s="2"/>
      <c r="J8" s="2"/>
      <c r="K8" s="2"/>
    </row>
    <row r="9" spans="1:11">
      <c r="A9" s="2"/>
      <c r="B9" s="2" t="s">
        <v>13</v>
      </c>
      <c r="C9" s="3">
        <v>1</v>
      </c>
      <c r="D9" s="3"/>
      <c r="E9" s="3">
        <v>10</v>
      </c>
      <c r="F9" s="2"/>
      <c r="G9" s="3">
        <v>10.5</v>
      </c>
      <c r="H9" s="3">
        <v>105</v>
      </c>
      <c r="I9" s="2"/>
      <c r="J9" s="2"/>
      <c r="K9" s="2"/>
    </row>
    <row r="10" spans="1:11">
      <c r="A10" s="2"/>
      <c r="B10" s="2" t="s">
        <v>14</v>
      </c>
      <c r="C10" s="3">
        <v>1</v>
      </c>
      <c r="D10" s="3"/>
      <c r="E10" s="3">
        <v>13</v>
      </c>
      <c r="F10" s="2"/>
      <c r="G10" s="3">
        <v>5.25</v>
      </c>
      <c r="H10" s="3">
        <v>65.625</v>
      </c>
      <c r="I10" s="2"/>
      <c r="J10" s="2"/>
      <c r="K10" s="2"/>
    </row>
    <row r="11" spans="1:11">
      <c r="A11" s="2"/>
      <c r="B11" s="2" t="s">
        <v>16</v>
      </c>
      <c r="C11" s="3">
        <v>2</v>
      </c>
      <c r="D11" s="3"/>
      <c r="E11" s="3">
        <v>14</v>
      </c>
      <c r="F11" s="2"/>
      <c r="G11" s="3">
        <v>10.5</v>
      </c>
      <c r="H11" s="3">
        <v>283.5</v>
      </c>
      <c r="I11" s="2"/>
      <c r="J11" s="2"/>
      <c r="K11" s="2"/>
    </row>
    <row r="12" spans="1:11">
      <c r="A12" s="2"/>
      <c r="B12" s="2" t="s">
        <v>17</v>
      </c>
      <c r="C12" s="3"/>
      <c r="D12" s="3"/>
      <c r="E12" s="3"/>
      <c r="F12" s="2"/>
      <c r="G12" s="3"/>
      <c r="H12" s="3"/>
      <c r="I12" s="2"/>
      <c r="J12" s="2"/>
      <c r="K12" s="2"/>
    </row>
    <row r="13" spans="1:11">
      <c r="A13" s="2"/>
      <c r="B13" s="2" t="s">
        <v>13</v>
      </c>
      <c r="C13" s="3">
        <v>1</v>
      </c>
      <c r="D13" s="3"/>
      <c r="E13" s="3">
        <v>10</v>
      </c>
      <c r="F13" s="2"/>
      <c r="G13" s="3">
        <v>5</v>
      </c>
      <c r="H13" s="3">
        <f t="shared" ref="H13:H18" si="0">SUM(E13*G13)</f>
        <v>50</v>
      </c>
      <c r="I13" s="2"/>
      <c r="J13" s="2"/>
      <c r="K13" s="2"/>
    </row>
    <row r="14" spans="1:11">
      <c r="A14" s="2"/>
      <c r="B14" s="2" t="s">
        <v>14</v>
      </c>
      <c r="C14" s="3">
        <v>1</v>
      </c>
      <c r="D14" s="3"/>
      <c r="E14" s="3">
        <v>14</v>
      </c>
      <c r="F14" s="2"/>
      <c r="G14" s="3">
        <v>5</v>
      </c>
      <c r="H14" s="3">
        <f t="shared" si="0"/>
        <v>70</v>
      </c>
      <c r="I14" s="2"/>
      <c r="J14" s="2"/>
      <c r="K14" s="2"/>
    </row>
    <row r="15" spans="1:11">
      <c r="A15" s="2"/>
      <c r="B15" s="2" t="s">
        <v>16</v>
      </c>
      <c r="C15" s="3">
        <v>1</v>
      </c>
      <c r="D15" s="3"/>
      <c r="E15" s="3">
        <v>11</v>
      </c>
      <c r="F15" s="2"/>
      <c r="G15" s="3">
        <v>11</v>
      </c>
      <c r="H15" s="3">
        <f t="shared" si="0"/>
        <v>121</v>
      </c>
      <c r="I15" s="2"/>
      <c r="J15" s="2"/>
      <c r="K15" s="2"/>
    </row>
    <row r="16" spans="1:11">
      <c r="A16" s="2"/>
      <c r="B16" s="2" t="s">
        <v>18</v>
      </c>
      <c r="C16" s="3">
        <v>1</v>
      </c>
      <c r="D16" s="3"/>
      <c r="E16" s="3">
        <v>14</v>
      </c>
      <c r="F16" s="2"/>
      <c r="G16" s="3">
        <v>3</v>
      </c>
      <c r="H16" s="3">
        <f t="shared" si="0"/>
        <v>42</v>
      </c>
      <c r="I16" s="2"/>
      <c r="J16" s="2"/>
      <c r="K16" s="2"/>
    </row>
    <row r="17" spans="1:11">
      <c r="A17" s="2"/>
      <c r="B17" s="2" t="s">
        <v>19</v>
      </c>
      <c r="C17" s="3">
        <v>1</v>
      </c>
      <c r="D17" s="3"/>
      <c r="E17" s="3">
        <v>23</v>
      </c>
      <c r="F17" s="2"/>
      <c r="G17" s="3">
        <v>12</v>
      </c>
      <c r="H17" s="3">
        <f t="shared" si="0"/>
        <v>276</v>
      </c>
      <c r="I17" s="2"/>
      <c r="J17" s="2"/>
      <c r="K17" s="2"/>
    </row>
    <row r="18" spans="1:11">
      <c r="A18" s="2"/>
      <c r="B18" s="2"/>
      <c r="C18" s="3">
        <v>1</v>
      </c>
      <c r="D18" s="3"/>
      <c r="E18" s="3">
        <v>5.5</v>
      </c>
      <c r="F18" s="2"/>
      <c r="G18" s="3">
        <v>6</v>
      </c>
      <c r="H18" s="3">
        <f t="shared" si="0"/>
        <v>33</v>
      </c>
      <c r="I18" s="2"/>
      <c r="J18" s="2"/>
      <c r="K18" s="2"/>
    </row>
    <row r="19" spans="1:11">
      <c r="A19" s="2"/>
      <c r="B19" s="2" t="s">
        <v>20</v>
      </c>
      <c r="C19" s="3">
        <v>-2</v>
      </c>
      <c r="D19" s="3">
        <v>2</v>
      </c>
      <c r="E19" s="3">
        <v>3</v>
      </c>
      <c r="F19" s="2"/>
      <c r="G19" s="3">
        <v>7</v>
      </c>
      <c r="H19" s="3">
        <v>-84</v>
      </c>
      <c r="I19" s="2"/>
      <c r="J19" s="2"/>
      <c r="K19" s="2"/>
    </row>
    <row r="20" spans="1:11">
      <c r="A20" s="2"/>
      <c r="B20" s="2" t="s">
        <v>21</v>
      </c>
      <c r="C20" s="2"/>
      <c r="D20" s="2"/>
      <c r="E20" s="2"/>
      <c r="F20" s="2"/>
      <c r="G20" s="2"/>
      <c r="H20" s="3">
        <f>SUM(H6:H19)</f>
        <v>1156.375</v>
      </c>
      <c r="I20" s="3" t="s">
        <v>23</v>
      </c>
      <c r="J20" s="4">
        <v>2206.6</v>
      </c>
      <c r="K20" s="3">
        <v>26142</v>
      </c>
    </row>
  </sheetData>
  <mergeCells count="2">
    <mergeCell ref="B3:B4"/>
    <mergeCell ref="E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B6" sqref="B6:I21"/>
    </sheetView>
  </sheetViews>
  <sheetFormatPr defaultRowHeight="15"/>
  <cols>
    <col min="1" max="1" width="6.42578125" customWidth="1"/>
    <col min="2" max="2" width="26.5703125" customWidth="1"/>
    <col min="3" max="3" width="4.7109375" customWidth="1"/>
    <col min="4" max="4" width="5.5703125" customWidth="1"/>
    <col min="5" max="6" width="5.28515625" customWidth="1"/>
    <col min="7" max="7" width="5.85546875" customWidth="1"/>
    <col min="8" max="8" width="8.7109375" customWidth="1"/>
    <col min="9" max="9" width="5.7109375" customWidth="1"/>
    <col min="10" max="10" width="8.5703125" customWidth="1"/>
    <col min="11" max="11" width="7.42578125" customWidth="1"/>
  </cols>
  <sheetData>
    <row r="2" spans="1:11">
      <c r="B2" t="s">
        <v>0</v>
      </c>
    </row>
    <row r="4" spans="1:11">
      <c r="A4" s="2"/>
      <c r="B4" s="5" t="s">
        <v>2</v>
      </c>
      <c r="C4" s="2"/>
      <c r="D4" s="2"/>
      <c r="E4" s="6" t="s">
        <v>3</v>
      </c>
      <c r="F4" s="7"/>
      <c r="G4" s="8"/>
      <c r="H4" s="2"/>
      <c r="I4" s="2"/>
      <c r="J4" s="2"/>
      <c r="K4" s="2"/>
    </row>
    <row r="5" spans="1:11">
      <c r="A5" s="2" t="s">
        <v>1</v>
      </c>
      <c r="B5" s="9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22</v>
      </c>
      <c r="J5" s="3" t="s">
        <v>10</v>
      </c>
      <c r="K5" s="3" t="s">
        <v>11</v>
      </c>
    </row>
    <row r="6" spans="1:11" ht="30">
      <c r="A6" s="2"/>
      <c r="B6" s="10" t="s">
        <v>26</v>
      </c>
      <c r="C6" s="2"/>
      <c r="D6" s="3"/>
      <c r="E6" s="2"/>
      <c r="F6" s="2"/>
      <c r="G6" s="2"/>
      <c r="H6" s="2"/>
      <c r="I6" s="2"/>
      <c r="J6" s="2"/>
      <c r="K6" s="2"/>
    </row>
    <row r="7" spans="1:11">
      <c r="A7" s="2"/>
      <c r="B7" s="2" t="s">
        <v>13</v>
      </c>
      <c r="C7" s="3">
        <v>2</v>
      </c>
      <c r="D7" s="3"/>
      <c r="E7" s="3">
        <v>3.5</v>
      </c>
      <c r="F7" s="2"/>
      <c r="G7" s="3">
        <v>10.5</v>
      </c>
      <c r="H7" s="3">
        <v>73.5</v>
      </c>
      <c r="I7" s="2"/>
      <c r="J7" s="2"/>
      <c r="K7" s="2"/>
    </row>
    <row r="8" spans="1:11">
      <c r="A8" s="2"/>
      <c r="B8" s="2" t="s">
        <v>14</v>
      </c>
      <c r="C8" s="3">
        <v>1</v>
      </c>
      <c r="D8" s="3"/>
      <c r="E8" s="3">
        <v>12</v>
      </c>
      <c r="F8" s="2"/>
      <c r="G8" s="3">
        <v>10.5</v>
      </c>
      <c r="H8" s="3">
        <v>120.75</v>
      </c>
      <c r="I8" s="2"/>
      <c r="J8" s="2"/>
      <c r="K8" s="2"/>
    </row>
    <row r="9" spans="1:11">
      <c r="A9" s="2"/>
      <c r="B9" s="2" t="s">
        <v>15</v>
      </c>
      <c r="C9" s="3"/>
      <c r="D9" s="3"/>
      <c r="E9" s="3"/>
      <c r="F9" s="2"/>
      <c r="G9" s="3"/>
      <c r="H9" s="3"/>
      <c r="I9" s="2"/>
      <c r="J9" s="2"/>
      <c r="K9" s="2"/>
    </row>
    <row r="10" spans="1:11">
      <c r="A10" s="2"/>
      <c r="B10" s="2" t="s">
        <v>13</v>
      </c>
      <c r="C10" s="3">
        <v>1</v>
      </c>
      <c r="D10" s="3"/>
      <c r="E10" s="3">
        <v>10</v>
      </c>
      <c r="F10" s="2"/>
      <c r="G10" s="3">
        <v>10.5</v>
      </c>
      <c r="H10" s="3">
        <v>105</v>
      </c>
      <c r="I10" s="2"/>
      <c r="J10" s="2"/>
      <c r="K10" s="2"/>
    </row>
    <row r="11" spans="1:11">
      <c r="A11" s="2"/>
      <c r="B11" s="2" t="s">
        <v>14</v>
      </c>
      <c r="C11" s="3">
        <v>1</v>
      </c>
      <c r="D11" s="3"/>
      <c r="E11" s="3">
        <v>13</v>
      </c>
      <c r="F11" s="2"/>
      <c r="G11" s="3">
        <v>5.25</v>
      </c>
      <c r="H11" s="3">
        <v>65.625</v>
      </c>
      <c r="I11" s="2"/>
      <c r="J11" s="2"/>
      <c r="K11" s="2"/>
    </row>
    <row r="12" spans="1:11">
      <c r="A12" s="2"/>
      <c r="B12" s="2" t="s">
        <v>16</v>
      </c>
      <c r="C12" s="3">
        <v>2</v>
      </c>
      <c r="D12" s="3"/>
      <c r="E12" s="3">
        <v>14</v>
      </c>
      <c r="F12" s="2"/>
      <c r="G12" s="3">
        <v>10.5</v>
      </c>
      <c r="H12" s="3">
        <v>283.5</v>
      </c>
      <c r="I12" s="2"/>
      <c r="J12" s="2"/>
      <c r="K12" s="2"/>
    </row>
    <row r="13" spans="1:11">
      <c r="A13" s="2"/>
      <c r="B13" s="2" t="s">
        <v>17</v>
      </c>
      <c r="C13" s="3"/>
      <c r="D13" s="3"/>
      <c r="E13" s="3"/>
      <c r="F13" s="2"/>
      <c r="G13" s="3"/>
      <c r="H13" s="3"/>
      <c r="I13" s="2"/>
      <c r="J13" s="2"/>
      <c r="K13" s="2"/>
    </row>
    <row r="14" spans="1:11">
      <c r="A14" s="2"/>
      <c r="B14" s="2" t="s">
        <v>13</v>
      </c>
      <c r="C14" s="3">
        <v>1</v>
      </c>
      <c r="D14" s="3"/>
      <c r="E14" s="3">
        <v>10</v>
      </c>
      <c r="F14" s="2"/>
      <c r="G14" s="3">
        <v>5</v>
      </c>
      <c r="H14" s="3">
        <f t="shared" ref="H14:H19" si="0">SUM(E14*G14)</f>
        <v>50</v>
      </c>
      <c r="I14" s="2"/>
      <c r="J14" s="2"/>
      <c r="K14" s="2"/>
    </row>
    <row r="15" spans="1:11">
      <c r="A15" s="2"/>
      <c r="B15" s="2" t="s">
        <v>14</v>
      </c>
      <c r="C15" s="3">
        <v>1</v>
      </c>
      <c r="D15" s="3"/>
      <c r="E15" s="3">
        <v>14</v>
      </c>
      <c r="F15" s="2"/>
      <c r="G15" s="3">
        <v>5</v>
      </c>
      <c r="H15" s="3">
        <f t="shared" si="0"/>
        <v>70</v>
      </c>
      <c r="I15" s="2"/>
      <c r="J15" s="2"/>
      <c r="K15" s="2"/>
    </row>
    <row r="16" spans="1:11">
      <c r="A16" s="2"/>
      <c r="B16" s="2" t="s">
        <v>16</v>
      </c>
      <c r="C16" s="3">
        <v>1</v>
      </c>
      <c r="D16" s="3"/>
      <c r="E16" s="3">
        <v>11</v>
      </c>
      <c r="F16" s="2"/>
      <c r="G16" s="3">
        <v>11</v>
      </c>
      <c r="H16" s="3">
        <f t="shared" si="0"/>
        <v>121</v>
      </c>
      <c r="I16" s="2"/>
      <c r="J16" s="2"/>
      <c r="K16" s="2"/>
    </row>
    <row r="17" spans="1:11">
      <c r="A17" s="2"/>
      <c r="B17" s="2" t="s">
        <v>18</v>
      </c>
      <c r="C17" s="3">
        <v>1</v>
      </c>
      <c r="D17" s="3"/>
      <c r="E17" s="3">
        <v>14</v>
      </c>
      <c r="F17" s="2"/>
      <c r="G17" s="3">
        <v>3</v>
      </c>
      <c r="H17" s="3">
        <f t="shared" si="0"/>
        <v>42</v>
      </c>
      <c r="I17" s="2"/>
      <c r="J17" s="2"/>
      <c r="K17" s="2"/>
    </row>
    <row r="18" spans="1:11">
      <c r="A18" s="2"/>
      <c r="B18" s="2" t="s">
        <v>19</v>
      </c>
      <c r="C18" s="3">
        <v>1</v>
      </c>
      <c r="D18" s="3"/>
      <c r="E18" s="3">
        <v>23</v>
      </c>
      <c r="F18" s="2"/>
      <c r="G18" s="3">
        <v>12</v>
      </c>
      <c r="H18" s="3">
        <f t="shared" si="0"/>
        <v>276</v>
      </c>
      <c r="I18" s="2"/>
      <c r="J18" s="2"/>
      <c r="K18" s="2"/>
    </row>
    <row r="19" spans="1:11">
      <c r="A19" s="2"/>
      <c r="B19" s="2"/>
      <c r="C19" s="3">
        <v>1</v>
      </c>
      <c r="D19" s="3"/>
      <c r="E19" s="3">
        <v>5.5</v>
      </c>
      <c r="F19" s="2"/>
      <c r="G19" s="3">
        <v>6</v>
      </c>
      <c r="H19" s="3">
        <f t="shared" si="0"/>
        <v>33</v>
      </c>
      <c r="I19" s="2"/>
      <c r="J19" s="2"/>
      <c r="K19" s="2"/>
    </row>
    <row r="20" spans="1:11">
      <c r="A20" s="2"/>
      <c r="B20" s="2" t="s">
        <v>20</v>
      </c>
      <c r="C20" s="3">
        <v>-2</v>
      </c>
      <c r="D20" s="3">
        <v>2</v>
      </c>
      <c r="E20" s="3">
        <v>3</v>
      </c>
      <c r="F20" s="2"/>
      <c r="G20" s="3">
        <v>7</v>
      </c>
      <c r="H20" s="3">
        <v>-84</v>
      </c>
      <c r="I20" s="2"/>
      <c r="J20" s="2"/>
      <c r="K20" s="2"/>
    </row>
    <row r="21" spans="1:11">
      <c r="A21" s="2"/>
      <c r="B21" s="2" t="s">
        <v>21</v>
      </c>
      <c r="C21" s="2"/>
      <c r="D21" s="2"/>
      <c r="E21" s="2"/>
      <c r="F21" s="2"/>
      <c r="G21" s="2"/>
      <c r="H21" s="3">
        <f>SUM(H7:H20)</f>
        <v>1156.375</v>
      </c>
      <c r="I21" s="3" t="s">
        <v>23</v>
      </c>
      <c r="J21" s="4">
        <v>2197.52</v>
      </c>
      <c r="K21" s="3">
        <v>25412</v>
      </c>
    </row>
  </sheetData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workbookViewId="0">
      <selection activeCell="B4" sqref="B4"/>
    </sheetView>
  </sheetViews>
  <sheetFormatPr defaultRowHeight="15"/>
  <cols>
    <col min="1" max="1" width="5" customWidth="1"/>
    <col min="2" max="2" width="32.85546875" customWidth="1"/>
    <col min="3" max="3" width="3.5703125" customWidth="1"/>
    <col min="4" max="4" width="5.5703125" customWidth="1"/>
    <col min="5" max="5" width="4.7109375" customWidth="1"/>
    <col min="6" max="6" width="5" customWidth="1"/>
    <col min="7" max="7" width="4.85546875" customWidth="1"/>
    <col min="8" max="8" width="6" customWidth="1"/>
    <col min="9" max="9" width="6.5703125" customWidth="1"/>
  </cols>
  <sheetData>
    <row r="2" spans="1:9" ht="21" customHeight="1">
      <c r="A2" s="70" t="s">
        <v>63</v>
      </c>
      <c r="B2" s="70"/>
      <c r="C2" s="70"/>
      <c r="D2" s="70"/>
      <c r="E2" s="70"/>
      <c r="F2" s="70"/>
      <c r="G2" s="70"/>
      <c r="H2" s="70"/>
      <c r="I2" s="70"/>
    </row>
    <row r="3" spans="1:9">
      <c r="A3" s="2" t="s">
        <v>1</v>
      </c>
      <c r="B3" s="5" t="s">
        <v>2</v>
      </c>
      <c r="C3" s="2"/>
      <c r="D3" s="2"/>
      <c r="E3" s="6" t="s">
        <v>3</v>
      </c>
      <c r="F3" s="7"/>
      <c r="G3" s="8"/>
      <c r="H3" s="2"/>
      <c r="I3" s="2"/>
    </row>
    <row r="4" spans="1:9" ht="30">
      <c r="A4">
        <v>1</v>
      </c>
      <c r="B4" s="10" t="s">
        <v>27</v>
      </c>
      <c r="C4" s="3" t="s">
        <v>61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22</v>
      </c>
    </row>
    <row r="5" spans="1:9">
      <c r="A5" s="2"/>
      <c r="B5" s="26" t="s">
        <v>62</v>
      </c>
      <c r="C5" s="2"/>
      <c r="D5" s="3"/>
      <c r="E5" s="2"/>
      <c r="F5" s="2"/>
      <c r="G5" s="2"/>
      <c r="H5" s="2"/>
      <c r="I5" s="27" t="s">
        <v>64</v>
      </c>
    </row>
    <row r="6" spans="1:9">
      <c r="A6" s="2"/>
      <c r="B6" s="2" t="s">
        <v>28</v>
      </c>
      <c r="C6" s="3">
        <v>1</v>
      </c>
      <c r="D6" s="3"/>
      <c r="E6" s="3">
        <v>23</v>
      </c>
      <c r="F6" s="3">
        <v>12</v>
      </c>
      <c r="G6" s="2"/>
      <c r="H6" s="3">
        <f>+F6*E6*C6</f>
        <v>276</v>
      </c>
      <c r="I6" s="27" t="s">
        <v>64</v>
      </c>
    </row>
    <row r="7" spans="1:9">
      <c r="A7" s="2"/>
      <c r="B7" s="2"/>
      <c r="C7" s="3">
        <v>1</v>
      </c>
      <c r="D7" s="3"/>
      <c r="E7" s="3">
        <v>18</v>
      </c>
      <c r="F7" s="3">
        <v>20</v>
      </c>
      <c r="G7" s="3"/>
      <c r="H7" s="3">
        <f t="shared" ref="H7:H21" si="0">+F7*E7*C7</f>
        <v>360</v>
      </c>
      <c r="I7" s="27" t="s">
        <v>64</v>
      </c>
    </row>
    <row r="8" spans="1:9">
      <c r="A8" s="2"/>
      <c r="B8" s="2"/>
      <c r="C8" s="3">
        <v>1</v>
      </c>
      <c r="D8" s="3"/>
      <c r="E8" s="3">
        <v>15</v>
      </c>
      <c r="F8" s="3">
        <v>11</v>
      </c>
      <c r="G8" s="3"/>
      <c r="H8" s="3">
        <f t="shared" si="0"/>
        <v>165</v>
      </c>
      <c r="I8" s="27" t="s">
        <v>64</v>
      </c>
    </row>
    <row r="9" spans="1:9">
      <c r="A9" s="2"/>
      <c r="B9" s="2" t="s">
        <v>29</v>
      </c>
      <c r="C9" s="3">
        <v>1</v>
      </c>
      <c r="D9" s="3"/>
      <c r="E9" s="3">
        <v>18</v>
      </c>
      <c r="F9" s="3">
        <v>8</v>
      </c>
      <c r="G9" s="3"/>
      <c r="H9" s="3">
        <f t="shared" si="0"/>
        <v>144</v>
      </c>
      <c r="I9" s="27" t="s">
        <v>64</v>
      </c>
    </row>
    <row r="10" spans="1:9">
      <c r="A10" s="2"/>
      <c r="B10" s="2"/>
      <c r="C10" s="3">
        <v>1</v>
      </c>
      <c r="D10" s="3"/>
      <c r="E10" s="3">
        <v>20</v>
      </c>
      <c r="F10" s="3">
        <v>8</v>
      </c>
      <c r="G10" s="3"/>
      <c r="H10" s="3">
        <f t="shared" si="0"/>
        <v>160</v>
      </c>
      <c r="I10" s="27" t="s">
        <v>64</v>
      </c>
    </row>
    <row r="11" spans="1:9">
      <c r="A11" s="2"/>
      <c r="B11" s="2"/>
      <c r="C11" s="3">
        <v>1</v>
      </c>
      <c r="D11" s="3"/>
      <c r="E11" s="3">
        <v>10</v>
      </c>
      <c r="F11" s="3">
        <v>12</v>
      </c>
      <c r="G11" s="3"/>
      <c r="H11" s="3">
        <f t="shared" si="0"/>
        <v>120</v>
      </c>
      <c r="I11" s="27" t="s">
        <v>64</v>
      </c>
    </row>
    <row r="12" spans="1:9">
      <c r="A12" s="2"/>
      <c r="B12" s="2"/>
      <c r="C12" s="3">
        <v>1</v>
      </c>
      <c r="D12" s="3"/>
      <c r="E12" s="3">
        <v>7</v>
      </c>
      <c r="F12" s="3">
        <v>13</v>
      </c>
      <c r="G12" s="3"/>
      <c r="H12" s="3">
        <f t="shared" si="0"/>
        <v>91</v>
      </c>
      <c r="I12" s="27" t="s">
        <v>64</v>
      </c>
    </row>
    <row r="13" spans="1:9">
      <c r="A13" s="2"/>
      <c r="B13" s="2"/>
      <c r="C13" s="3">
        <v>1</v>
      </c>
      <c r="D13" s="3"/>
      <c r="E13" s="3">
        <v>14</v>
      </c>
      <c r="F13" s="3">
        <v>11</v>
      </c>
      <c r="G13" s="3"/>
      <c r="H13" s="3">
        <f t="shared" si="0"/>
        <v>154</v>
      </c>
      <c r="I13" s="27" t="s">
        <v>64</v>
      </c>
    </row>
    <row r="14" spans="1:9">
      <c r="A14" s="2"/>
      <c r="B14" s="2"/>
      <c r="C14" s="3">
        <v>1</v>
      </c>
      <c r="D14" s="3"/>
      <c r="E14" s="3">
        <v>14</v>
      </c>
      <c r="F14" s="3">
        <v>11</v>
      </c>
      <c r="G14" s="3"/>
      <c r="H14" s="3">
        <f t="shared" si="0"/>
        <v>154</v>
      </c>
      <c r="I14" s="27" t="s">
        <v>64</v>
      </c>
    </row>
    <row r="15" spans="1:9">
      <c r="A15" s="2"/>
      <c r="B15" s="2"/>
      <c r="C15" s="3">
        <v>1</v>
      </c>
      <c r="D15" s="3"/>
      <c r="E15" s="3">
        <v>20</v>
      </c>
      <c r="F15" s="3">
        <v>10</v>
      </c>
      <c r="G15" s="3"/>
      <c r="H15" s="3">
        <f t="shared" si="0"/>
        <v>200</v>
      </c>
      <c r="I15" s="27" t="s">
        <v>64</v>
      </c>
    </row>
    <row r="16" spans="1:9">
      <c r="A16" s="2"/>
      <c r="B16" s="2"/>
      <c r="C16" s="3">
        <v>1</v>
      </c>
      <c r="D16" s="3"/>
      <c r="E16" s="3">
        <v>20</v>
      </c>
      <c r="F16" s="3">
        <v>10</v>
      </c>
      <c r="G16" s="3"/>
      <c r="H16" s="3">
        <f t="shared" si="0"/>
        <v>200</v>
      </c>
      <c r="I16" s="27" t="s">
        <v>64</v>
      </c>
    </row>
    <row r="17" spans="1:9">
      <c r="A17" s="2"/>
      <c r="B17" s="2"/>
      <c r="C17" s="3">
        <v>1</v>
      </c>
      <c r="D17" s="3"/>
      <c r="E17" s="3">
        <v>15</v>
      </c>
      <c r="F17" s="3">
        <v>8</v>
      </c>
      <c r="G17" s="3"/>
      <c r="H17" s="3">
        <f t="shared" si="0"/>
        <v>120</v>
      </c>
      <c r="I17" s="27" t="s">
        <v>64</v>
      </c>
    </row>
    <row r="18" spans="1:9">
      <c r="A18" s="2"/>
      <c r="B18" s="2"/>
      <c r="C18" s="3">
        <v>1</v>
      </c>
      <c r="D18" s="3"/>
      <c r="E18" s="3">
        <v>20</v>
      </c>
      <c r="F18" s="3">
        <v>10</v>
      </c>
      <c r="G18" s="3"/>
      <c r="H18" s="3">
        <f t="shared" si="0"/>
        <v>200</v>
      </c>
      <c r="I18" s="27" t="s">
        <v>64</v>
      </c>
    </row>
    <row r="19" spans="1:9">
      <c r="A19" s="2"/>
      <c r="B19" s="2"/>
      <c r="C19" s="3">
        <v>1</v>
      </c>
      <c r="D19" s="3"/>
      <c r="E19" s="3">
        <v>10</v>
      </c>
      <c r="F19" s="3">
        <v>6</v>
      </c>
      <c r="G19" s="3"/>
      <c r="H19" s="3">
        <f t="shared" si="0"/>
        <v>60</v>
      </c>
      <c r="I19" s="27" t="s">
        <v>64</v>
      </c>
    </row>
    <row r="20" spans="1:9">
      <c r="A20" s="2"/>
      <c r="B20" s="2"/>
      <c r="C20" s="3">
        <v>1</v>
      </c>
      <c r="D20" s="3"/>
      <c r="E20" s="3">
        <v>12</v>
      </c>
      <c r="F20" s="3">
        <v>8</v>
      </c>
      <c r="G20" s="3"/>
      <c r="H20" s="3">
        <f t="shared" si="0"/>
        <v>96</v>
      </c>
      <c r="I20" s="27" t="s">
        <v>64</v>
      </c>
    </row>
    <row r="21" spans="1:9">
      <c r="A21" s="2"/>
      <c r="B21" s="2"/>
      <c r="C21" s="3">
        <v>1</v>
      </c>
      <c r="D21" s="3"/>
      <c r="E21" s="3">
        <v>14</v>
      </c>
      <c r="F21" s="3">
        <v>5</v>
      </c>
      <c r="G21" s="3"/>
      <c r="H21" s="3">
        <f t="shared" si="0"/>
        <v>70</v>
      </c>
      <c r="I21" s="27" t="s">
        <v>64</v>
      </c>
    </row>
    <row r="22" spans="1:9">
      <c r="A22" s="2"/>
      <c r="B22" s="67" t="s">
        <v>30</v>
      </c>
      <c r="C22" s="68"/>
      <c r="D22" s="68"/>
      <c r="E22" s="68"/>
      <c r="F22" s="68"/>
      <c r="G22" s="69"/>
      <c r="H22" s="23">
        <f>SUM(H6:H21)</f>
        <v>2570</v>
      </c>
      <c r="I22" s="23" t="s">
        <v>31</v>
      </c>
    </row>
    <row r="23" spans="1:9" ht="30">
      <c r="A23">
        <v>2</v>
      </c>
      <c r="B23" s="10" t="s">
        <v>26</v>
      </c>
      <c r="C23" s="2"/>
      <c r="D23" s="3"/>
      <c r="E23" s="2"/>
      <c r="F23" s="2"/>
      <c r="G23" s="2"/>
      <c r="H23" s="2"/>
      <c r="I23" s="2"/>
    </row>
    <row r="24" spans="1:9">
      <c r="B24" s="2" t="s">
        <v>13</v>
      </c>
      <c r="C24" s="3">
        <v>2</v>
      </c>
      <c r="D24" s="3"/>
      <c r="E24" s="3">
        <v>3.5</v>
      </c>
      <c r="F24" s="2"/>
      <c r="G24" s="3">
        <v>10.5</v>
      </c>
      <c r="H24" s="3">
        <f>+G24*E24*C24</f>
        <v>73.5</v>
      </c>
      <c r="I24" s="27" t="s">
        <v>64</v>
      </c>
    </row>
    <row r="25" spans="1:9">
      <c r="B25" s="2" t="s">
        <v>14</v>
      </c>
      <c r="C25" s="3">
        <v>1</v>
      </c>
      <c r="D25" s="3"/>
      <c r="E25" s="3">
        <v>12</v>
      </c>
      <c r="F25" s="2"/>
      <c r="G25" s="3">
        <v>10.5</v>
      </c>
      <c r="H25" s="3">
        <f t="shared" ref="H25:H37" si="1">+G25*E25*C25</f>
        <v>126</v>
      </c>
      <c r="I25" s="27" t="s">
        <v>64</v>
      </c>
    </row>
    <row r="26" spans="1:9">
      <c r="B26" s="2" t="s">
        <v>15</v>
      </c>
      <c r="C26" s="3"/>
      <c r="D26" s="3"/>
      <c r="E26" s="3"/>
      <c r="F26" s="2"/>
      <c r="G26" s="3"/>
      <c r="H26" s="3">
        <f t="shared" si="1"/>
        <v>0</v>
      </c>
      <c r="I26" s="27" t="s">
        <v>64</v>
      </c>
    </row>
    <row r="27" spans="1:9">
      <c r="B27" s="2" t="s">
        <v>13</v>
      </c>
      <c r="C27" s="3">
        <v>1</v>
      </c>
      <c r="D27" s="3"/>
      <c r="E27" s="3">
        <v>10</v>
      </c>
      <c r="F27" s="2"/>
      <c r="G27" s="3">
        <v>10.5</v>
      </c>
      <c r="H27" s="3">
        <f t="shared" si="1"/>
        <v>105</v>
      </c>
      <c r="I27" s="27" t="s">
        <v>64</v>
      </c>
    </row>
    <row r="28" spans="1:9">
      <c r="B28" s="2" t="s">
        <v>14</v>
      </c>
      <c r="C28" s="3">
        <v>1</v>
      </c>
      <c r="D28" s="3"/>
      <c r="E28" s="3">
        <v>13</v>
      </c>
      <c r="F28" s="2"/>
      <c r="G28" s="3">
        <v>5.25</v>
      </c>
      <c r="H28" s="3">
        <f t="shared" si="1"/>
        <v>68.25</v>
      </c>
      <c r="I28" s="27" t="s">
        <v>64</v>
      </c>
    </row>
    <row r="29" spans="1:9">
      <c r="B29" s="2" t="s">
        <v>16</v>
      </c>
      <c r="C29" s="3">
        <v>2</v>
      </c>
      <c r="D29" s="3"/>
      <c r="E29" s="3">
        <v>14</v>
      </c>
      <c r="F29" s="2"/>
      <c r="G29" s="3">
        <v>10.5</v>
      </c>
      <c r="H29" s="3">
        <f t="shared" si="1"/>
        <v>294</v>
      </c>
      <c r="I29" s="27" t="s">
        <v>64</v>
      </c>
    </row>
    <row r="30" spans="1:9">
      <c r="B30" s="2" t="s">
        <v>17</v>
      </c>
      <c r="C30" s="3"/>
      <c r="D30" s="3"/>
      <c r="E30" s="3"/>
      <c r="F30" s="2"/>
      <c r="G30" s="3"/>
      <c r="H30" s="3">
        <f t="shared" si="1"/>
        <v>0</v>
      </c>
      <c r="I30" s="27" t="s">
        <v>64</v>
      </c>
    </row>
    <row r="31" spans="1:9">
      <c r="B31" s="2" t="s">
        <v>13</v>
      </c>
      <c r="C31" s="3">
        <v>1</v>
      </c>
      <c r="D31" s="3"/>
      <c r="E31" s="3">
        <v>10</v>
      </c>
      <c r="F31" s="2"/>
      <c r="G31" s="3">
        <v>5</v>
      </c>
      <c r="H31" s="3">
        <f t="shared" si="1"/>
        <v>50</v>
      </c>
      <c r="I31" s="27" t="s">
        <v>64</v>
      </c>
    </row>
    <row r="32" spans="1:9">
      <c r="B32" s="2" t="s">
        <v>14</v>
      </c>
      <c r="C32" s="3">
        <v>1</v>
      </c>
      <c r="D32" s="3"/>
      <c r="E32" s="3">
        <v>14</v>
      </c>
      <c r="F32" s="2"/>
      <c r="G32" s="3">
        <v>5</v>
      </c>
      <c r="H32" s="3">
        <f t="shared" si="1"/>
        <v>70</v>
      </c>
      <c r="I32" s="27" t="s">
        <v>64</v>
      </c>
    </row>
    <row r="33" spans="1:9">
      <c r="B33" s="2" t="s">
        <v>16</v>
      </c>
      <c r="C33" s="3">
        <v>1</v>
      </c>
      <c r="D33" s="3"/>
      <c r="E33" s="3">
        <v>11</v>
      </c>
      <c r="F33" s="2"/>
      <c r="G33" s="3">
        <v>11</v>
      </c>
      <c r="H33" s="3">
        <f t="shared" si="1"/>
        <v>121</v>
      </c>
      <c r="I33" s="27" t="s">
        <v>64</v>
      </c>
    </row>
    <row r="34" spans="1:9">
      <c r="B34" s="2" t="s">
        <v>18</v>
      </c>
      <c r="C34" s="3">
        <v>1</v>
      </c>
      <c r="D34" s="3"/>
      <c r="E34" s="3">
        <v>14</v>
      </c>
      <c r="F34" s="2"/>
      <c r="G34" s="3">
        <v>3</v>
      </c>
      <c r="H34" s="3">
        <f t="shared" si="1"/>
        <v>42</v>
      </c>
      <c r="I34" s="27" t="s">
        <v>64</v>
      </c>
    </row>
    <row r="35" spans="1:9">
      <c r="B35" s="2" t="s">
        <v>19</v>
      </c>
      <c r="C35" s="3">
        <v>1</v>
      </c>
      <c r="D35" s="3"/>
      <c r="E35" s="3">
        <v>23</v>
      </c>
      <c r="F35" s="2"/>
      <c r="G35" s="3">
        <v>12</v>
      </c>
      <c r="H35" s="3">
        <f t="shared" si="1"/>
        <v>276</v>
      </c>
      <c r="I35" s="27" t="s">
        <v>64</v>
      </c>
    </row>
    <row r="36" spans="1:9">
      <c r="B36" s="2"/>
      <c r="C36" s="3">
        <v>1</v>
      </c>
      <c r="D36" s="3"/>
      <c r="E36" s="3">
        <v>5.5</v>
      </c>
      <c r="F36" s="2"/>
      <c r="G36" s="3">
        <v>6</v>
      </c>
      <c r="H36" s="3">
        <f t="shared" si="1"/>
        <v>33</v>
      </c>
      <c r="I36" s="27" t="s">
        <v>64</v>
      </c>
    </row>
    <row r="37" spans="1:9">
      <c r="B37" s="2" t="s">
        <v>20</v>
      </c>
      <c r="C37" s="3">
        <v>2</v>
      </c>
      <c r="D37" s="3">
        <v>2</v>
      </c>
      <c r="E37" s="3">
        <v>3</v>
      </c>
      <c r="F37" s="2"/>
      <c r="G37" s="3">
        <v>7</v>
      </c>
      <c r="H37" s="3">
        <f t="shared" si="1"/>
        <v>42</v>
      </c>
      <c r="I37" s="27" t="s">
        <v>64</v>
      </c>
    </row>
    <row r="38" spans="1:9">
      <c r="B38" s="2" t="s">
        <v>21</v>
      </c>
      <c r="C38" s="2"/>
      <c r="D38" s="2"/>
      <c r="E38" s="2"/>
      <c r="F38" s="2"/>
      <c r="G38" s="2"/>
      <c r="H38" s="23">
        <f>SUM(H24:H37)</f>
        <v>1300.75</v>
      </c>
      <c r="I38" s="28" t="s">
        <v>23</v>
      </c>
    </row>
    <row r="39" spans="1:9" ht="30">
      <c r="A39" s="29">
        <v>3</v>
      </c>
      <c r="B39" s="26" t="s">
        <v>32</v>
      </c>
      <c r="C39" s="2"/>
      <c r="D39" s="3"/>
      <c r="E39" s="2"/>
      <c r="F39" s="2"/>
      <c r="G39" s="2"/>
      <c r="H39" s="2"/>
      <c r="I39" s="2"/>
    </row>
    <row r="40" spans="1:9">
      <c r="B40" s="2" t="s">
        <v>28</v>
      </c>
      <c r="C40" s="3">
        <v>1</v>
      </c>
      <c r="D40" s="3"/>
      <c r="E40" s="3">
        <v>23</v>
      </c>
      <c r="F40" s="3">
        <v>12</v>
      </c>
      <c r="H40" s="3">
        <f>SUM(E40*F40)</f>
        <v>276</v>
      </c>
      <c r="I40" s="2"/>
    </row>
    <row r="41" spans="1:9">
      <c r="B41" s="2"/>
      <c r="C41" s="3">
        <v>1</v>
      </c>
      <c r="D41" s="3"/>
      <c r="E41" s="3">
        <v>18</v>
      </c>
      <c r="F41" s="3">
        <v>20</v>
      </c>
      <c r="G41" s="3"/>
      <c r="H41" s="3">
        <f>SUM(E41*F41)</f>
        <v>360</v>
      </c>
      <c r="I41" s="2"/>
    </row>
    <row r="42" spans="1:9">
      <c r="B42" s="2"/>
      <c r="C42" s="3">
        <v>1</v>
      </c>
      <c r="D42" s="3"/>
      <c r="E42" s="3">
        <v>15</v>
      </c>
      <c r="F42" s="3">
        <v>11</v>
      </c>
      <c r="G42" s="3"/>
      <c r="H42" s="3">
        <f>SUM(E42*F42)</f>
        <v>165</v>
      </c>
      <c r="I42" s="2"/>
    </row>
    <row r="43" spans="1:9">
      <c r="B43" s="2" t="s">
        <v>29</v>
      </c>
      <c r="C43" s="3">
        <v>1</v>
      </c>
      <c r="D43" s="3"/>
      <c r="E43" s="3">
        <v>18</v>
      </c>
      <c r="F43" s="2"/>
      <c r="G43" s="3">
        <v>8</v>
      </c>
      <c r="H43" s="3">
        <v>144</v>
      </c>
      <c r="I43" s="2"/>
    </row>
    <row r="44" spans="1:9">
      <c r="B44" s="2"/>
      <c r="C44" s="3">
        <v>1</v>
      </c>
      <c r="D44" s="3"/>
      <c r="E44" s="3">
        <v>20</v>
      </c>
      <c r="F44" s="2"/>
      <c r="G44" s="3">
        <v>8</v>
      </c>
      <c r="H44" s="3">
        <v>160</v>
      </c>
      <c r="I44" s="2"/>
    </row>
    <row r="45" spans="1:9">
      <c r="B45" s="2"/>
      <c r="C45" s="3">
        <v>1</v>
      </c>
      <c r="D45" s="3"/>
      <c r="E45" s="3">
        <v>10</v>
      </c>
      <c r="F45" s="2"/>
      <c r="G45" s="3">
        <v>12</v>
      </c>
      <c r="H45" s="3">
        <v>120</v>
      </c>
      <c r="I45" s="2"/>
    </row>
    <row r="46" spans="1:9">
      <c r="B46" s="2"/>
      <c r="C46" s="3">
        <v>1</v>
      </c>
      <c r="D46" s="3"/>
      <c r="E46" s="3">
        <v>7</v>
      </c>
      <c r="F46" s="2"/>
      <c r="G46" s="3">
        <v>13</v>
      </c>
      <c r="H46" s="3">
        <v>91</v>
      </c>
      <c r="I46" s="2"/>
    </row>
    <row r="47" spans="1:9">
      <c r="B47" s="2"/>
      <c r="C47" s="3">
        <v>1</v>
      </c>
      <c r="D47" s="3"/>
      <c r="E47" s="3">
        <v>14</v>
      </c>
      <c r="F47" s="2"/>
      <c r="G47" s="3">
        <v>11</v>
      </c>
      <c r="H47" s="3">
        <f t="shared" ref="H47:H55" si="2">SUM(E47*G47)</f>
        <v>154</v>
      </c>
      <c r="I47" s="2"/>
    </row>
    <row r="48" spans="1:9">
      <c r="B48" s="2"/>
      <c r="C48" s="3">
        <v>1</v>
      </c>
      <c r="D48" s="3"/>
      <c r="E48" s="3">
        <v>14</v>
      </c>
      <c r="F48" s="2"/>
      <c r="G48" s="3">
        <v>11</v>
      </c>
      <c r="H48" s="3">
        <f t="shared" si="2"/>
        <v>154</v>
      </c>
      <c r="I48" s="2"/>
    </row>
    <row r="49" spans="2:9">
      <c r="B49" s="2"/>
      <c r="C49" s="3">
        <v>1</v>
      </c>
      <c r="D49" s="3"/>
      <c r="E49" s="3">
        <v>20</v>
      </c>
      <c r="F49" s="2"/>
      <c r="G49" s="3">
        <v>10</v>
      </c>
      <c r="H49" s="3">
        <f t="shared" si="2"/>
        <v>200</v>
      </c>
      <c r="I49" s="2"/>
    </row>
    <row r="50" spans="2:9">
      <c r="B50" s="2"/>
      <c r="C50" s="3">
        <v>1</v>
      </c>
      <c r="D50" s="3"/>
      <c r="E50" s="3">
        <v>20</v>
      </c>
      <c r="F50" s="2"/>
      <c r="G50" s="3">
        <v>10</v>
      </c>
      <c r="H50" s="3">
        <f t="shared" si="2"/>
        <v>200</v>
      </c>
      <c r="I50" s="2"/>
    </row>
    <row r="51" spans="2:9">
      <c r="B51" s="2"/>
      <c r="C51" s="3">
        <v>1</v>
      </c>
      <c r="D51" s="3"/>
      <c r="E51" s="3">
        <v>15</v>
      </c>
      <c r="F51" s="2"/>
      <c r="G51" s="3">
        <v>8</v>
      </c>
      <c r="H51" s="3">
        <f t="shared" si="2"/>
        <v>120</v>
      </c>
      <c r="I51" s="2"/>
    </row>
    <row r="52" spans="2:9">
      <c r="B52" s="2"/>
      <c r="C52" s="3">
        <v>1</v>
      </c>
      <c r="D52" s="3"/>
      <c r="E52" s="3">
        <v>20</v>
      </c>
      <c r="F52" s="2"/>
      <c r="G52" s="3">
        <v>10</v>
      </c>
      <c r="H52" s="3">
        <f t="shared" si="2"/>
        <v>200</v>
      </c>
      <c r="I52" s="2"/>
    </row>
    <row r="53" spans="2:9">
      <c r="B53" s="2"/>
      <c r="C53" s="3">
        <v>1</v>
      </c>
      <c r="D53" s="3"/>
      <c r="E53" s="3">
        <v>10</v>
      </c>
      <c r="F53" s="2"/>
      <c r="G53" s="3">
        <v>6</v>
      </c>
      <c r="H53" s="3">
        <f t="shared" si="2"/>
        <v>60</v>
      </c>
      <c r="I53" s="2"/>
    </row>
    <row r="54" spans="2:9">
      <c r="B54" s="2"/>
      <c r="C54" s="3">
        <v>1</v>
      </c>
      <c r="D54" s="3"/>
      <c r="E54" s="3">
        <v>12</v>
      </c>
      <c r="F54" s="2"/>
      <c r="G54" s="3">
        <v>8</v>
      </c>
      <c r="H54" s="3">
        <f t="shared" si="2"/>
        <v>96</v>
      </c>
      <c r="I54" s="2"/>
    </row>
    <row r="55" spans="2:9">
      <c r="B55" s="2"/>
      <c r="C55" s="3">
        <v>1</v>
      </c>
      <c r="D55" s="3"/>
      <c r="E55" s="3">
        <v>14</v>
      </c>
      <c r="F55" s="2"/>
      <c r="G55" s="3">
        <v>5</v>
      </c>
      <c r="H55" s="3">
        <f t="shared" si="2"/>
        <v>70</v>
      </c>
      <c r="I55" s="2"/>
    </row>
    <row r="56" spans="2:9">
      <c r="B56" s="2" t="s">
        <v>30</v>
      </c>
      <c r="C56" s="3"/>
      <c r="D56" s="2"/>
      <c r="E56" s="3"/>
      <c r="F56" s="2"/>
      <c r="G56" s="2"/>
      <c r="H56" s="3">
        <f>SUM(H40:H55)</f>
        <v>2570</v>
      </c>
      <c r="I56" s="3" t="s">
        <v>31</v>
      </c>
    </row>
  </sheetData>
  <mergeCells count="2">
    <mergeCell ref="B22:G22"/>
    <mergeCell ref="A2:I2"/>
  </mergeCells>
  <pageMargins left="0.7" right="0.7" top="0.75" bottom="0.75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activeCell="H4" sqref="H4"/>
    </sheetView>
  </sheetViews>
  <sheetFormatPr defaultRowHeight="15"/>
  <cols>
    <col min="1" max="1" width="6.42578125" customWidth="1"/>
    <col min="2" max="2" width="25.140625" customWidth="1"/>
    <col min="3" max="3" width="5.140625" customWidth="1"/>
    <col min="4" max="4" width="6.140625" customWidth="1"/>
    <col min="5" max="5" width="6" bestFit="1" customWidth="1"/>
    <col min="6" max="6" width="7" customWidth="1"/>
    <col min="7" max="7" width="5.85546875" customWidth="1"/>
    <col min="8" max="8" width="6.85546875" customWidth="1"/>
    <col min="9" max="9" width="6.5703125" customWidth="1"/>
  </cols>
  <sheetData>
    <row r="1" spans="1:9">
      <c r="A1" s="76" t="s">
        <v>102</v>
      </c>
      <c r="B1" s="76"/>
      <c r="C1" s="76"/>
      <c r="D1" s="76"/>
      <c r="E1" s="76"/>
      <c r="F1" s="76"/>
      <c r="G1" s="76"/>
      <c r="H1" s="76"/>
      <c r="I1" s="76"/>
    </row>
    <row r="2" spans="1:9">
      <c r="A2" s="77"/>
      <c r="B2" s="77"/>
      <c r="C2" s="77"/>
      <c r="D2" s="77"/>
      <c r="E2" s="77"/>
      <c r="F2" s="77"/>
      <c r="G2" s="77"/>
      <c r="H2" s="77"/>
      <c r="I2" s="77"/>
    </row>
    <row r="3" spans="1:9">
      <c r="A3" s="71" t="s">
        <v>101</v>
      </c>
      <c r="B3" s="79" t="s">
        <v>2</v>
      </c>
      <c r="C3" s="78" t="s">
        <v>103</v>
      </c>
      <c r="D3" s="78"/>
      <c r="E3" s="78"/>
      <c r="F3" s="78"/>
      <c r="G3" s="78"/>
      <c r="H3" s="78"/>
      <c r="I3" s="78"/>
    </row>
    <row r="4" spans="1:9">
      <c r="A4" s="71"/>
      <c r="B4" s="80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22</v>
      </c>
    </row>
    <row r="5" spans="1:9" ht="30">
      <c r="A5" s="71">
        <v>1</v>
      </c>
      <c r="B5" s="10" t="s">
        <v>32</v>
      </c>
      <c r="C5" s="2"/>
      <c r="D5" s="3"/>
      <c r="E5" s="2"/>
      <c r="F5" s="2"/>
      <c r="G5" s="2"/>
      <c r="H5" s="2"/>
      <c r="I5" s="2"/>
    </row>
    <row r="6" spans="1:9">
      <c r="A6" s="71"/>
      <c r="B6" s="2" t="s">
        <v>28</v>
      </c>
      <c r="C6" s="3">
        <v>1</v>
      </c>
      <c r="D6" s="3"/>
      <c r="E6" s="3">
        <v>23</v>
      </c>
      <c r="F6" s="3">
        <v>12</v>
      </c>
      <c r="H6" s="3">
        <f>SUM(E6*F6)</f>
        <v>276</v>
      </c>
      <c r="I6" s="2"/>
    </row>
    <row r="7" spans="1:9">
      <c r="A7" s="71"/>
      <c r="B7" s="2"/>
      <c r="C7" s="3">
        <v>1</v>
      </c>
      <c r="D7" s="3"/>
      <c r="E7" s="3">
        <v>18</v>
      </c>
      <c r="F7" s="3">
        <v>20</v>
      </c>
      <c r="G7" s="3"/>
      <c r="H7" s="3">
        <f>SUM(E7*F7)</f>
        <v>360</v>
      </c>
      <c r="I7" s="2"/>
    </row>
    <row r="8" spans="1:9">
      <c r="A8" s="71"/>
      <c r="B8" s="2"/>
      <c r="C8" s="3">
        <v>1</v>
      </c>
      <c r="D8" s="3"/>
      <c r="E8" s="3">
        <v>15</v>
      </c>
      <c r="F8" s="3">
        <v>11</v>
      </c>
      <c r="G8" s="3"/>
      <c r="H8" s="3">
        <f>SUM(E8*F8)</f>
        <v>165</v>
      </c>
      <c r="I8" s="2"/>
    </row>
    <row r="9" spans="1:9">
      <c r="A9" s="71"/>
      <c r="B9" s="2" t="s">
        <v>29</v>
      </c>
      <c r="C9" s="3">
        <v>1</v>
      </c>
      <c r="D9" s="3"/>
      <c r="E9" s="3">
        <v>18</v>
      </c>
      <c r="F9" s="2"/>
      <c r="G9" s="3">
        <v>8</v>
      </c>
      <c r="H9" s="3">
        <v>144</v>
      </c>
      <c r="I9" s="2"/>
    </row>
    <row r="10" spans="1:9">
      <c r="A10" s="71"/>
      <c r="B10" s="2"/>
      <c r="C10" s="3">
        <v>1</v>
      </c>
      <c r="D10" s="3"/>
      <c r="E10" s="3">
        <v>20</v>
      </c>
      <c r="F10" s="2"/>
      <c r="G10" s="3">
        <v>8</v>
      </c>
      <c r="H10" s="3">
        <v>160</v>
      </c>
      <c r="I10" s="2"/>
    </row>
    <row r="11" spans="1:9">
      <c r="A11" s="71"/>
      <c r="B11" s="2"/>
      <c r="C11" s="3">
        <v>1</v>
      </c>
      <c r="D11" s="3"/>
      <c r="E11" s="3">
        <v>10</v>
      </c>
      <c r="F11" s="2"/>
      <c r="G11" s="3">
        <v>12</v>
      </c>
      <c r="H11" s="3">
        <v>120</v>
      </c>
      <c r="I11" s="2"/>
    </row>
    <row r="12" spans="1:9">
      <c r="A12" s="71"/>
      <c r="B12" s="2"/>
      <c r="C12" s="3">
        <v>1</v>
      </c>
      <c r="D12" s="3"/>
      <c r="E12" s="3">
        <v>7</v>
      </c>
      <c r="F12" s="2"/>
      <c r="G12" s="3">
        <v>13</v>
      </c>
      <c r="H12" s="3">
        <v>91</v>
      </c>
      <c r="I12" s="2"/>
    </row>
    <row r="13" spans="1:9">
      <c r="A13" s="71"/>
      <c r="B13" s="2"/>
      <c r="C13" s="3">
        <v>1</v>
      </c>
      <c r="D13" s="3"/>
      <c r="E13" s="3">
        <v>14</v>
      </c>
      <c r="F13" s="2"/>
      <c r="G13" s="3">
        <v>11</v>
      </c>
      <c r="H13" s="3">
        <f t="shared" ref="H13:H18" si="0">SUM(E13*G13)</f>
        <v>154</v>
      </c>
      <c r="I13" s="2"/>
    </row>
    <row r="14" spans="1:9">
      <c r="A14" s="71"/>
      <c r="B14" s="2"/>
      <c r="C14" s="3">
        <v>1</v>
      </c>
      <c r="D14" s="3"/>
      <c r="E14" s="3">
        <v>14</v>
      </c>
      <c r="F14" s="2"/>
      <c r="G14" s="3">
        <v>11</v>
      </c>
      <c r="H14" s="3">
        <f t="shared" si="0"/>
        <v>154</v>
      </c>
      <c r="I14" s="2"/>
    </row>
    <row r="15" spans="1:9">
      <c r="A15" s="71"/>
      <c r="B15" s="2"/>
      <c r="C15" s="3">
        <v>1</v>
      </c>
      <c r="D15" s="3"/>
      <c r="E15" s="3">
        <v>20</v>
      </c>
      <c r="F15" s="2"/>
      <c r="G15" s="3">
        <v>10</v>
      </c>
      <c r="H15" s="3">
        <f t="shared" si="0"/>
        <v>200</v>
      </c>
      <c r="I15" s="2"/>
    </row>
    <row r="16" spans="1:9">
      <c r="A16" s="71"/>
      <c r="B16" s="2"/>
      <c r="C16" s="3">
        <v>1</v>
      </c>
      <c r="D16" s="3"/>
      <c r="E16" s="3">
        <v>20</v>
      </c>
      <c r="F16" s="2"/>
      <c r="G16" s="3">
        <v>10</v>
      </c>
      <c r="H16" s="3">
        <f t="shared" si="0"/>
        <v>200</v>
      </c>
      <c r="I16" s="2"/>
    </row>
    <row r="17" spans="1:9">
      <c r="A17" s="71"/>
      <c r="B17" s="2"/>
      <c r="C17" s="3">
        <v>1</v>
      </c>
      <c r="D17" s="3"/>
      <c r="E17" s="3">
        <v>15</v>
      </c>
      <c r="F17" s="2"/>
      <c r="G17" s="3">
        <v>8</v>
      </c>
      <c r="H17" s="3">
        <f t="shared" si="0"/>
        <v>120</v>
      </c>
      <c r="I17" s="2"/>
    </row>
    <row r="18" spans="1:9">
      <c r="A18" s="71"/>
      <c r="B18" s="2"/>
      <c r="C18" s="3">
        <v>1</v>
      </c>
      <c r="D18" s="3"/>
      <c r="E18" s="3">
        <v>20</v>
      </c>
      <c r="F18" s="2"/>
      <c r="G18" s="3">
        <v>10</v>
      </c>
      <c r="H18" s="3">
        <f t="shared" si="0"/>
        <v>200</v>
      </c>
      <c r="I18" s="2"/>
    </row>
    <row r="19" spans="1:9">
      <c r="A19" s="71"/>
      <c r="B19" s="2"/>
      <c r="C19" s="3">
        <v>1</v>
      </c>
      <c r="D19" s="3"/>
      <c r="E19" s="3">
        <v>10</v>
      </c>
      <c r="F19" s="2"/>
      <c r="G19" s="3">
        <v>6</v>
      </c>
      <c r="H19" s="3">
        <f t="shared" ref="H19:H21" si="1">SUM(E19*G19)</f>
        <v>60</v>
      </c>
      <c r="I19" s="2"/>
    </row>
    <row r="20" spans="1:9">
      <c r="A20" s="71"/>
      <c r="B20" s="2"/>
      <c r="C20" s="3">
        <v>1</v>
      </c>
      <c r="D20" s="3"/>
      <c r="E20" s="3">
        <v>12</v>
      </c>
      <c r="F20" s="2"/>
      <c r="G20" s="3">
        <v>8</v>
      </c>
      <c r="H20" s="3">
        <f t="shared" si="1"/>
        <v>96</v>
      </c>
      <c r="I20" s="2"/>
    </row>
    <row r="21" spans="1:9">
      <c r="A21" s="71"/>
      <c r="B21" s="2"/>
      <c r="C21" s="3">
        <v>1</v>
      </c>
      <c r="D21" s="3"/>
      <c r="E21" s="3">
        <v>14</v>
      </c>
      <c r="F21" s="2"/>
      <c r="G21" s="3">
        <v>5</v>
      </c>
      <c r="H21" s="3">
        <f t="shared" si="1"/>
        <v>70</v>
      </c>
      <c r="I21" s="2"/>
    </row>
    <row r="22" spans="1:9">
      <c r="A22" s="71"/>
      <c r="B22" s="72" t="s">
        <v>30</v>
      </c>
      <c r="C22" s="73"/>
      <c r="D22" s="73"/>
      <c r="E22" s="73"/>
      <c r="F22" s="73"/>
      <c r="G22" s="74"/>
      <c r="H22" s="3">
        <f>SUM(H6:H21)</f>
        <v>2570</v>
      </c>
      <c r="I22" s="3" t="s">
        <v>31</v>
      </c>
    </row>
    <row r="23" spans="1:9" ht="75">
      <c r="A23" s="71">
        <v>2</v>
      </c>
      <c r="B23" s="10" t="s">
        <v>33</v>
      </c>
      <c r="C23" s="2"/>
      <c r="D23" s="3"/>
      <c r="E23" s="2"/>
      <c r="F23" s="2"/>
      <c r="G23" s="2"/>
      <c r="H23" s="2"/>
      <c r="I23" s="2"/>
    </row>
    <row r="24" spans="1:9">
      <c r="A24" s="71"/>
      <c r="B24" s="2" t="s">
        <v>34</v>
      </c>
      <c r="C24" s="3">
        <v>1</v>
      </c>
      <c r="D24" s="3"/>
      <c r="E24" s="3">
        <v>5.75</v>
      </c>
      <c r="F24" s="3"/>
      <c r="G24" s="49">
        <v>6</v>
      </c>
      <c r="H24" s="3">
        <v>34.5</v>
      </c>
      <c r="I24" s="2"/>
    </row>
    <row r="25" spans="1:9">
      <c r="A25" s="71"/>
      <c r="B25" s="2"/>
      <c r="C25" s="3">
        <v>1</v>
      </c>
      <c r="D25" s="3"/>
      <c r="E25" s="3">
        <v>23</v>
      </c>
      <c r="F25" s="3"/>
      <c r="G25" s="3">
        <v>5</v>
      </c>
      <c r="H25" s="3">
        <v>115</v>
      </c>
      <c r="I25" s="2"/>
    </row>
    <row r="26" spans="1:9">
      <c r="A26" s="71"/>
      <c r="B26" s="2"/>
      <c r="C26" s="3">
        <v>1</v>
      </c>
      <c r="D26" s="3"/>
      <c r="E26" s="3">
        <v>11.25</v>
      </c>
      <c r="F26" s="3"/>
      <c r="G26" s="3">
        <v>5</v>
      </c>
      <c r="H26" s="3">
        <v>56.25</v>
      </c>
      <c r="I26" s="2"/>
    </row>
    <row r="27" spans="1:9">
      <c r="A27" s="71"/>
      <c r="B27" s="2"/>
      <c r="C27" s="3">
        <v>1</v>
      </c>
      <c r="D27" s="3"/>
      <c r="E27" s="3">
        <v>13</v>
      </c>
      <c r="F27" s="2"/>
      <c r="G27" s="3">
        <v>5</v>
      </c>
      <c r="H27" s="3">
        <v>65</v>
      </c>
      <c r="I27" s="2"/>
    </row>
    <row r="28" spans="1:9">
      <c r="A28" s="71"/>
      <c r="B28" s="2" t="s">
        <v>35</v>
      </c>
      <c r="C28" s="3">
        <v>1</v>
      </c>
      <c r="D28" s="3"/>
      <c r="E28" s="3">
        <v>28.5</v>
      </c>
      <c r="F28" s="2"/>
      <c r="G28" s="3">
        <v>5</v>
      </c>
      <c r="H28" s="3">
        <v>142.5</v>
      </c>
      <c r="I28" s="2"/>
    </row>
    <row r="29" spans="1:9">
      <c r="A29" s="71"/>
      <c r="B29" s="2"/>
      <c r="C29" s="3">
        <v>1</v>
      </c>
      <c r="D29" s="3"/>
      <c r="E29" s="3">
        <v>17.5</v>
      </c>
      <c r="F29" s="2"/>
      <c r="G29" s="3">
        <v>5</v>
      </c>
      <c r="H29" s="3">
        <v>87.5</v>
      </c>
      <c r="I29" s="2"/>
    </row>
    <row r="30" spans="1:9">
      <c r="A30" s="71"/>
      <c r="B30" s="2"/>
      <c r="C30" s="3"/>
      <c r="D30" s="3"/>
      <c r="E30" s="3"/>
      <c r="F30" s="2"/>
      <c r="G30" s="3"/>
      <c r="H30" s="3"/>
      <c r="I30" s="2"/>
    </row>
    <row r="31" spans="1:9">
      <c r="A31" s="71"/>
      <c r="B31" s="72" t="s">
        <v>30</v>
      </c>
      <c r="C31" s="73"/>
      <c r="D31" s="73"/>
      <c r="E31" s="73"/>
      <c r="F31" s="73"/>
      <c r="G31" s="74"/>
      <c r="H31" s="3">
        <f>SUM(H24:H29)</f>
        <v>500.75</v>
      </c>
      <c r="I31" s="3" t="s">
        <v>31</v>
      </c>
    </row>
    <row r="32" spans="1:9" ht="30">
      <c r="A32" s="71">
        <v>3</v>
      </c>
      <c r="B32" s="10" t="s">
        <v>36</v>
      </c>
      <c r="C32" s="2"/>
      <c r="D32" s="3"/>
      <c r="E32" s="2"/>
      <c r="F32" s="2"/>
      <c r="G32" s="2"/>
      <c r="H32" s="2"/>
      <c r="I32" s="2"/>
    </row>
    <row r="33" spans="1:9">
      <c r="A33" s="71"/>
      <c r="B33" s="2" t="s">
        <v>34</v>
      </c>
      <c r="C33" s="3">
        <v>1</v>
      </c>
      <c r="D33" s="3"/>
      <c r="E33" s="3">
        <v>5.75</v>
      </c>
      <c r="F33" s="3"/>
      <c r="G33" s="49">
        <v>6</v>
      </c>
      <c r="H33" s="3">
        <v>34.5</v>
      </c>
      <c r="I33" s="2"/>
    </row>
    <row r="34" spans="1:9">
      <c r="A34" s="71"/>
      <c r="B34" s="2"/>
      <c r="C34" s="3">
        <v>1</v>
      </c>
      <c r="D34" s="3"/>
      <c r="E34" s="3">
        <v>23</v>
      </c>
      <c r="F34" s="3"/>
      <c r="G34" s="3">
        <v>5</v>
      </c>
      <c r="H34" s="3">
        <v>115</v>
      </c>
      <c r="I34" s="2"/>
    </row>
    <row r="35" spans="1:9">
      <c r="A35" s="71"/>
      <c r="B35" s="2"/>
      <c r="C35" s="3">
        <v>1</v>
      </c>
      <c r="D35" s="3"/>
      <c r="E35" s="3">
        <v>11.25</v>
      </c>
      <c r="F35" s="3"/>
      <c r="G35" s="3">
        <v>5</v>
      </c>
      <c r="H35" s="3">
        <v>56.25</v>
      </c>
      <c r="I35" s="2"/>
    </row>
    <row r="36" spans="1:9">
      <c r="A36" s="71"/>
      <c r="B36" s="2"/>
      <c r="C36" s="3">
        <v>1</v>
      </c>
      <c r="D36" s="3"/>
      <c r="E36" s="3">
        <v>13</v>
      </c>
      <c r="F36" s="2"/>
      <c r="G36" s="3">
        <v>5</v>
      </c>
      <c r="H36" s="3">
        <v>65</v>
      </c>
      <c r="I36" s="2"/>
    </row>
    <row r="37" spans="1:9">
      <c r="A37" s="71"/>
      <c r="B37" s="2" t="s">
        <v>35</v>
      </c>
      <c r="C37" s="3">
        <v>1</v>
      </c>
      <c r="D37" s="3"/>
      <c r="E37" s="3">
        <v>28.5</v>
      </c>
      <c r="F37" s="2"/>
      <c r="G37" s="3">
        <v>5</v>
      </c>
      <c r="H37" s="3">
        <v>142.5</v>
      </c>
      <c r="I37" s="2"/>
    </row>
    <row r="38" spans="1:9">
      <c r="A38" s="71"/>
      <c r="B38" s="2"/>
      <c r="C38" s="3">
        <v>1</v>
      </c>
      <c r="D38" s="3"/>
      <c r="E38" s="3">
        <v>17.5</v>
      </c>
      <c r="F38" s="2"/>
      <c r="G38" s="3">
        <v>5</v>
      </c>
      <c r="H38" s="3">
        <v>87.5</v>
      </c>
      <c r="I38" s="2"/>
    </row>
    <row r="39" spans="1:9">
      <c r="A39" s="71"/>
      <c r="B39" s="2"/>
      <c r="C39" s="3"/>
      <c r="D39" s="3"/>
      <c r="E39" s="3"/>
      <c r="F39" s="2"/>
      <c r="G39" s="3"/>
      <c r="H39" s="3"/>
      <c r="I39" s="2"/>
    </row>
    <row r="40" spans="1:9">
      <c r="A40" s="71"/>
      <c r="B40" s="72" t="s">
        <v>30</v>
      </c>
      <c r="C40" s="73"/>
      <c r="D40" s="73"/>
      <c r="E40" s="73"/>
      <c r="F40" s="73"/>
      <c r="G40" s="74"/>
      <c r="H40" s="3">
        <f>SUM(H33:H38)</f>
        <v>500.75</v>
      </c>
      <c r="I40" s="3" t="s">
        <v>31</v>
      </c>
    </row>
    <row r="41" spans="1:9" ht="90">
      <c r="A41" s="62">
        <v>4</v>
      </c>
      <c r="B41" s="10" t="s">
        <v>37</v>
      </c>
      <c r="C41" s="2"/>
      <c r="D41" s="3"/>
      <c r="E41" s="2"/>
      <c r="F41" s="2"/>
      <c r="G41" s="2"/>
      <c r="H41" s="2"/>
      <c r="I41" s="2"/>
    </row>
    <row r="42" spans="1:9">
      <c r="A42" s="75"/>
      <c r="B42" s="2" t="s">
        <v>59</v>
      </c>
      <c r="C42" s="3">
        <v>1</v>
      </c>
      <c r="D42" s="3"/>
      <c r="E42" s="18">
        <v>18</v>
      </c>
      <c r="F42" s="18">
        <v>2</v>
      </c>
      <c r="G42" s="21"/>
      <c r="H42" s="18">
        <v>36</v>
      </c>
      <c r="I42" s="2"/>
    </row>
    <row r="43" spans="1:9">
      <c r="A43" s="63"/>
      <c r="B43" s="72" t="s">
        <v>30</v>
      </c>
      <c r="C43" s="73"/>
      <c r="D43" s="73"/>
      <c r="E43" s="73"/>
      <c r="F43" s="73"/>
      <c r="G43" s="74"/>
      <c r="H43" s="22">
        <f ca="1">SUM(H42:H43)</f>
        <v>36</v>
      </c>
      <c r="I43" s="23" t="s">
        <v>38</v>
      </c>
    </row>
    <row r="44" spans="1:9" ht="141.75">
      <c r="A44" s="71">
        <v>5</v>
      </c>
      <c r="B44" s="30" t="s">
        <v>65</v>
      </c>
      <c r="C44" s="10"/>
      <c r="D44" s="13"/>
      <c r="E44" s="10"/>
      <c r="F44" s="10"/>
      <c r="G44" s="10"/>
      <c r="H44" s="10"/>
      <c r="I44" s="10"/>
    </row>
    <row r="45" spans="1:9">
      <c r="A45" s="71"/>
      <c r="B45" s="10" t="s">
        <v>66</v>
      </c>
      <c r="C45" s="13">
        <v>2</v>
      </c>
      <c r="D45" s="13"/>
      <c r="E45" s="31">
        <v>18</v>
      </c>
      <c r="F45" s="31"/>
      <c r="G45" s="32">
        <v>7</v>
      </c>
      <c r="H45" s="13">
        <f>+G45*E45*C45</f>
        <v>252</v>
      </c>
      <c r="I45" s="10"/>
    </row>
    <row r="46" spans="1:9">
      <c r="A46" s="71"/>
      <c r="B46" s="10"/>
      <c r="C46" s="13">
        <v>2</v>
      </c>
      <c r="D46" s="13"/>
      <c r="E46" s="31">
        <v>8</v>
      </c>
      <c r="F46" s="31"/>
      <c r="G46" s="31">
        <v>7</v>
      </c>
      <c r="H46" s="13">
        <f>+G46*E46*C46</f>
        <v>112</v>
      </c>
      <c r="I46" s="10"/>
    </row>
    <row r="47" spans="1:9">
      <c r="A47" s="71"/>
      <c r="B47" s="81" t="s">
        <v>30</v>
      </c>
      <c r="C47" s="82"/>
      <c r="D47" s="82"/>
      <c r="E47" s="82"/>
      <c r="F47" s="82"/>
      <c r="G47" s="83"/>
      <c r="H47" s="13">
        <f>SUM(H45:H46)</f>
        <v>364</v>
      </c>
      <c r="I47" s="13" t="s">
        <v>38</v>
      </c>
    </row>
    <row r="48" spans="1:9" ht="30">
      <c r="A48" s="71">
        <v>6</v>
      </c>
      <c r="B48" s="10" t="s">
        <v>98</v>
      </c>
      <c r="C48" s="10"/>
      <c r="D48" s="13"/>
      <c r="E48" s="10"/>
      <c r="F48" s="10"/>
      <c r="G48" s="10"/>
      <c r="H48" s="10"/>
      <c r="I48" s="10"/>
    </row>
    <row r="49" spans="1:9">
      <c r="A49" s="71"/>
      <c r="B49" s="10" t="s">
        <v>99</v>
      </c>
      <c r="C49" s="13">
        <v>4</v>
      </c>
      <c r="D49" s="13"/>
      <c r="E49" s="13">
        <v>2</v>
      </c>
      <c r="F49" s="13">
        <v>3</v>
      </c>
      <c r="G49" s="17">
        <v>0.33</v>
      </c>
      <c r="H49" s="50">
        <f>+G49*F49*E49*C49</f>
        <v>7.92</v>
      </c>
      <c r="I49" s="10"/>
    </row>
    <row r="50" spans="1:9">
      <c r="A50" s="71"/>
      <c r="B50" s="81" t="s">
        <v>30</v>
      </c>
      <c r="C50" s="82"/>
      <c r="D50" s="82"/>
      <c r="E50" s="82"/>
      <c r="F50" s="82"/>
      <c r="G50" s="83"/>
      <c r="H50" s="50">
        <f>SUM(H49)</f>
        <v>7.92</v>
      </c>
      <c r="I50" s="13" t="s">
        <v>90</v>
      </c>
    </row>
    <row r="51" spans="1:9" ht="30">
      <c r="A51" s="71">
        <v>7</v>
      </c>
      <c r="B51" s="10" t="s">
        <v>39</v>
      </c>
      <c r="C51" s="12"/>
      <c r="D51" s="3"/>
      <c r="E51" s="12"/>
      <c r="F51" s="12"/>
      <c r="G51" s="12"/>
      <c r="H51" s="12"/>
      <c r="I51" s="12"/>
    </row>
    <row r="52" spans="1:9">
      <c r="A52" s="71"/>
      <c r="B52" s="12" t="s">
        <v>40</v>
      </c>
      <c r="C52" s="3">
        <v>4</v>
      </c>
      <c r="D52" s="3">
        <v>2</v>
      </c>
      <c r="E52" s="3"/>
      <c r="F52" s="3">
        <v>4</v>
      </c>
      <c r="G52" s="49">
        <v>7</v>
      </c>
      <c r="H52" s="3">
        <f>+G52*F52*D52*C52</f>
        <v>224</v>
      </c>
      <c r="I52" s="12"/>
    </row>
    <row r="53" spans="1:9">
      <c r="A53" s="71"/>
      <c r="B53" s="12" t="s">
        <v>41</v>
      </c>
      <c r="C53" s="3">
        <v>4</v>
      </c>
      <c r="D53" s="3">
        <v>2</v>
      </c>
      <c r="E53" s="3"/>
      <c r="F53" s="3">
        <v>5</v>
      </c>
      <c r="G53" s="3">
        <v>4</v>
      </c>
      <c r="H53" s="3">
        <f>+G53*F53*D53*C53</f>
        <v>160</v>
      </c>
      <c r="I53" s="12"/>
    </row>
    <row r="54" spans="1:9">
      <c r="A54" s="71"/>
      <c r="B54" s="72" t="s">
        <v>30</v>
      </c>
      <c r="C54" s="73"/>
      <c r="D54" s="73"/>
      <c r="E54" s="73"/>
      <c r="F54" s="73"/>
      <c r="G54" s="74"/>
      <c r="H54" s="3">
        <f>SUM(H52:H53)</f>
        <v>384</v>
      </c>
      <c r="I54" s="3" t="s">
        <v>42</v>
      </c>
    </row>
    <row r="55" spans="1:9" ht="30">
      <c r="A55" s="71">
        <v>8</v>
      </c>
      <c r="B55" s="10" t="s">
        <v>32</v>
      </c>
      <c r="C55" s="12"/>
      <c r="D55" s="3"/>
      <c r="E55" s="12"/>
      <c r="F55" s="12"/>
      <c r="G55" s="12"/>
      <c r="H55" s="12"/>
      <c r="I55" s="12"/>
    </row>
    <row r="56" spans="1:9">
      <c r="A56" s="71"/>
      <c r="B56" s="26" t="s">
        <v>67</v>
      </c>
      <c r="C56" s="12"/>
      <c r="D56" s="3"/>
      <c r="E56" s="12"/>
      <c r="F56" s="12"/>
      <c r="G56" s="33"/>
      <c r="H56" s="12"/>
      <c r="I56" s="12"/>
    </row>
    <row r="57" spans="1:9">
      <c r="A57" s="71"/>
      <c r="B57" s="12" t="s">
        <v>68</v>
      </c>
      <c r="C57" s="3">
        <v>2</v>
      </c>
      <c r="D57" s="3"/>
      <c r="E57" s="3">
        <v>23</v>
      </c>
      <c r="F57" s="3"/>
      <c r="G57" s="3">
        <v>15</v>
      </c>
      <c r="H57" s="3">
        <f>+G57*E57*C57</f>
        <v>690</v>
      </c>
      <c r="I57" s="12"/>
    </row>
    <row r="58" spans="1:9">
      <c r="A58" s="71"/>
      <c r="B58" s="12" t="s">
        <v>68</v>
      </c>
      <c r="C58" s="3">
        <v>2</v>
      </c>
      <c r="D58" s="3"/>
      <c r="E58" s="3">
        <v>15</v>
      </c>
      <c r="F58" s="3"/>
      <c r="G58" s="3">
        <v>15</v>
      </c>
      <c r="H58" s="3">
        <f t="shared" ref="H58:H59" si="2">+G58*E58*C58</f>
        <v>450</v>
      </c>
      <c r="I58" s="12"/>
    </row>
    <row r="59" spans="1:9">
      <c r="A59" s="71"/>
      <c r="B59" s="12" t="s">
        <v>69</v>
      </c>
      <c r="C59" s="3">
        <v>1</v>
      </c>
      <c r="D59" s="3"/>
      <c r="E59" s="3">
        <v>23</v>
      </c>
      <c r="F59" s="3"/>
      <c r="G59" s="3">
        <v>15</v>
      </c>
      <c r="H59" s="3">
        <f t="shared" si="2"/>
        <v>345</v>
      </c>
      <c r="I59" s="12"/>
    </row>
    <row r="60" spans="1:9">
      <c r="A60" s="71"/>
      <c r="B60" s="67" t="s">
        <v>30</v>
      </c>
      <c r="C60" s="68"/>
      <c r="D60" s="68"/>
      <c r="E60" s="68"/>
      <c r="F60" s="68"/>
      <c r="G60" s="69"/>
      <c r="H60" s="23">
        <f>SUM(H57:H59)</f>
        <v>1485</v>
      </c>
      <c r="I60" s="23" t="s">
        <v>42</v>
      </c>
    </row>
    <row r="61" spans="1:9" ht="30">
      <c r="A61" s="71">
        <v>9</v>
      </c>
      <c r="B61" s="10" t="s">
        <v>12</v>
      </c>
      <c r="C61" s="2"/>
      <c r="D61" s="3"/>
      <c r="E61" s="2"/>
      <c r="F61" s="2"/>
      <c r="G61" s="2"/>
      <c r="H61" s="2"/>
      <c r="I61" s="2"/>
    </row>
    <row r="62" spans="1:9">
      <c r="A62" s="71"/>
      <c r="B62" s="2" t="s">
        <v>13</v>
      </c>
      <c r="C62" s="3">
        <v>2</v>
      </c>
      <c r="D62" s="3"/>
      <c r="E62" s="3">
        <v>3.5</v>
      </c>
      <c r="F62" s="2"/>
      <c r="G62" s="3">
        <v>10.5</v>
      </c>
      <c r="H62" s="3">
        <v>73.5</v>
      </c>
      <c r="I62" s="2"/>
    </row>
    <row r="63" spans="1:9">
      <c r="A63" s="71"/>
      <c r="B63" s="2" t="s">
        <v>14</v>
      </c>
      <c r="C63" s="3">
        <v>1</v>
      </c>
      <c r="D63" s="3"/>
      <c r="E63" s="3">
        <v>12</v>
      </c>
      <c r="F63" s="2"/>
      <c r="G63" s="3">
        <v>10.5</v>
      </c>
      <c r="H63" s="3">
        <v>120.75</v>
      </c>
      <c r="I63" s="2"/>
    </row>
    <row r="64" spans="1:9">
      <c r="A64" s="71"/>
      <c r="B64" s="2" t="s">
        <v>15</v>
      </c>
      <c r="C64" s="3"/>
      <c r="D64" s="3"/>
      <c r="E64" s="3"/>
      <c r="F64" s="2"/>
      <c r="G64" s="3"/>
      <c r="H64" s="3"/>
      <c r="I64" s="2"/>
    </row>
    <row r="65" spans="1:9">
      <c r="A65" s="71"/>
      <c r="B65" s="2" t="s">
        <v>13</v>
      </c>
      <c r="C65" s="3">
        <v>1</v>
      </c>
      <c r="D65" s="3"/>
      <c r="E65" s="3">
        <v>10</v>
      </c>
      <c r="F65" s="2"/>
      <c r="G65" s="3">
        <v>10.5</v>
      </c>
      <c r="H65" s="3">
        <v>105</v>
      </c>
      <c r="I65" s="2"/>
    </row>
    <row r="66" spans="1:9">
      <c r="A66" s="71"/>
      <c r="B66" s="2" t="s">
        <v>14</v>
      </c>
      <c r="C66" s="3">
        <v>1</v>
      </c>
      <c r="D66" s="3"/>
      <c r="E66" s="3">
        <v>13</v>
      </c>
      <c r="F66" s="2"/>
      <c r="G66" s="3">
        <v>5.25</v>
      </c>
      <c r="H66" s="3">
        <v>65.625</v>
      </c>
      <c r="I66" s="2"/>
    </row>
    <row r="67" spans="1:9">
      <c r="A67" s="71"/>
      <c r="B67" s="2" t="s">
        <v>16</v>
      </c>
      <c r="C67" s="3">
        <v>2</v>
      </c>
      <c r="D67" s="3"/>
      <c r="E67" s="3">
        <v>14</v>
      </c>
      <c r="F67" s="2"/>
      <c r="G67" s="3">
        <v>10.5</v>
      </c>
      <c r="H67" s="3">
        <v>283.5</v>
      </c>
      <c r="I67" s="2"/>
    </row>
    <row r="68" spans="1:9">
      <c r="A68" s="71"/>
      <c r="B68" s="2" t="s">
        <v>17</v>
      </c>
      <c r="C68" s="3"/>
      <c r="D68" s="3"/>
      <c r="E68" s="3"/>
      <c r="F68" s="2"/>
      <c r="G68" s="3"/>
      <c r="H68" s="3"/>
      <c r="I68" s="2"/>
    </row>
    <row r="69" spans="1:9">
      <c r="A69" s="71"/>
      <c r="B69" s="2" t="s">
        <v>13</v>
      </c>
      <c r="C69" s="3">
        <v>1</v>
      </c>
      <c r="D69" s="3"/>
      <c r="E69" s="3">
        <v>10</v>
      </c>
      <c r="F69" s="2"/>
      <c r="G69" s="3">
        <v>5</v>
      </c>
      <c r="H69" s="3">
        <f t="shared" ref="H69:H74" si="3">SUM(E69*G69)</f>
        <v>50</v>
      </c>
      <c r="I69" s="2"/>
    </row>
    <row r="70" spans="1:9">
      <c r="A70" s="71"/>
      <c r="B70" s="2" t="s">
        <v>14</v>
      </c>
      <c r="C70" s="3">
        <v>1</v>
      </c>
      <c r="D70" s="3"/>
      <c r="E70" s="3">
        <v>14</v>
      </c>
      <c r="F70" s="2"/>
      <c r="G70" s="3">
        <v>5</v>
      </c>
      <c r="H70" s="3">
        <f t="shared" si="3"/>
        <v>70</v>
      </c>
      <c r="I70" s="2"/>
    </row>
    <row r="71" spans="1:9">
      <c r="A71" s="71"/>
      <c r="B71" s="2" t="s">
        <v>16</v>
      </c>
      <c r="C71" s="3">
        <v>1</v>
      </c>
      <c r="D71" s="3"/>
      <c r="E71" s="3">
        <v>11</v>
      </c>
      <c r="F71" s="2"/>
      <c r="G71" s="3">
        <v>11</v>
      </c>
      <c r="H71" s="3">
        <f t="shared" si="3"/>
        <v>121</v>
      </c>
      <c r="I71" s="2"/>
    </row>
    <row r="72" spans="1:9">
      <c r="A72" s="71"/>
      <c r="B72" s="2" t="s">
        <v>18</v>
      </c>
      <c r="C72" s="3">
        <v>1</v>
      </c>
      <c r="D72" s="3"/>
      <c r="E72" s="3">
        <v>14</v>
      </c>
      <c r="F72" s="2"/>
      <c r="G72" s="3">
        <v>3</v>
      </c>
      <c r="H72" s="3">
        <f t="shared" si="3"/>
        <v>42</v>
      </c>
      <c r="I72" s="2"/>
    </row>
    <row r="73" spans="1:9">
      <c r="A73" s="71"/>
      <c r="B73" s="2" t="s">
        <v>19</v>
      </c>
      <c r="C73" s="3">
        <v>1</v>
      </c>
      <c r="D73" s="3"/>
      <c r="E73" s="3">
        <v>23</v>
      </c>
      <c r="F73" s="2"/>
      <c r="G73" s="3">
        <v>12</v>
      </c>
      <c r="H73" s="3">
        <f t="shared" si="3"/>
        <v>276</v>
      </c>
      <c r="I73" s="2"/>
    </row>
    <row r="74" spans="1:9">
      <c r="A74" s="71"/>
      <c r="B74" s="2"/>
      <c r="C74" s="3">
        <v>1</v>
      </c>
      <c r="D74" s="3"/>
      <c r="E74" s="3">
        <v>5.5</v>
      </c>
      <c r="F74" s="2"/>
      <c r="G74" s="3">
        <v>6</v>
      </c>
      <c r="H74" s="3">
        <f t="shared" si="3"/>
        <v>33</v>
      </c>
      <c r="I74" s="2"/>
    </row>
    <row r="75" spans="1:9">
      <c r="A75" s="71"/>
      <c r="B75" s="2" t="s">
        <v>20</v>
      </c>
      <c r="C75" s="3">
        <v>-2</v>
      </c>
      <c r="D75" s="3">
        <v>2</v>
      </c>
      <c r="E75" s="3">
        <v>3</v>
      </c>
      <c r="F75" s="2"/>
      <c r="G75" s="3">
        <v>7</v>
      </c>
      <c r="H75" s="3">
        <v>-84</v>
      </c>
      <c r="I75" s="2"/>
    </row>
    <row r="76" spans="1:9">
      <c r="A76" s="71"/>
      <c r="B76" s="67" t="s">
        <v>100</v>
      </c>
      <c r="C76" s="68"/>
      <c r="D76" s="68"/>
      <c r="E76" s="68"/>
      <c r="F76" s="68"/>
      <c r="G76" s="69"/>
      <c r="H76" s="3">
        <f>SUM(H62:H75)</f>
        <v>1156.375</v>
      </c>
      <c r="I76" s="3" t="s">
        <v>23</v>
      </c>
    </row>
    <row r="77" spans="1:9" ht="45">
      <c r="A77" s="71">
        <v>10</v>
      </c>
      <c r="B77" s="61" t="s">
        <v>24</v>
      </c>
      <c r="C77" s="2"/>
      <c r="D77" s="3"/>
      <c r="E77" s="2"/>
      <c r="F77" s="2"/>
      <c r="G77" s="2"/>
      <c r="H77" s="2"/>
      <c r="I77" s="2"/>
    </row>
    <row r="78" spans="1:9">
      <c r="A78" s="71"/>
      <c r="B78" s="2" t="s">
        <v>13</v>
      </c>
      <c r="C78" s="3">
        <v>2</v>
      </c>
      <c r="D78" s="3"/>
      <c r="E78" s="3">
        <v>3.5</v>
      </c>
      <c r="F78" s="2"/>
      <c r="G78" s="3">
        <v>10.5</v>
      </c>
      <c r="H78" s="3">
        <v>73.5</v>
      </c>
      <c r="I78" s="2"/>
    </row>
    <row r="79" spans="1:9">
      <c r="A79" s="71"/>
      <c r="B79" s="2" t="s">
        <v>14</v>
      </c>
      <c r="C79" s="3">
        <v>1</v>
      </c>
      <c r="D79" s="3"/>
      <c r="E79" s="3">
        <v>12</v>
      </c>
      <c r="F79" s="2"/>
      <c r="G79" s="3">
        <v>10.5</v>
      </c>
      <c r="H79" s="3">
        <v>120.75</v>
      </c>
      <c r="I79" s="2"/>
    </row>
    <row r="80" spans="1:9">
      <c r="A80" s="71"/>
      <c r="B80" s="2" t="s">
        <v>15</v>
      </c>
      <c r="C80" s="3"/>
      <c r="D80" s="3"/>
      <c r="E80" s="3"/>
      <c r="F80" s="2"/>
      <c r="G80" s="3"/>
      <c r="H80" s="3"/>
      <c r="I80" s="2"/>
    </row>
    <row r="81" spans="1:9">
      <c r="A81" s="71"/>
      <c r="B81" s="2" t="s">
        <v>13</v>
      </c>
      <c r="C81" s="3">
        <v>1</v>
      </c>
      <c r="D81" s="3"/>
      <c r="E81" s="3">
        <v>10</v>
      </c>
      <c r="F81" s="2"/>
      <c r="G81" s="3">
        <v>10.5</v>
      </c>
      <c r="H81" s="3">
        <v>105</v>
      </c>
      <c r="I81" s="2"/>
    </row>
    <row r="82" spans="1:9">
      <c r="A82" s="71"/>
      <c r="B82" s="2" t="s">
        <v>14</v>
      </c>
      <c r="C82" s="3">
        <v>1</v>
      </c>
      <c r="D82" s="3"/>
      <c r="E82" s="3">
        <v>13</v>
      </c>
      <c r="F82" s="2"/>
      <c r="G82" s="3">
        <v>5.25</v>
      </c>
      <c r="H82" s="3">
        <v>65.625</v>
      </c>
      <c r="I82" s="2"/>
    </row>
    <row r="83" spans="1:9">
      <c r="A83" s="71"/>
      <c r="B83" s="2" t="s">
        <v>16</v>
      </c>
      <c r="C83" s="3">
        <v>2</v>
      </c>
      <c r="D83" s="3"/>
      <c r="E83" s="3">
        <v>14</v>
      </c>
      <c r="F83" s="2"/>
      <c r="G83" s="3">
        <v>10.5</v>
      </c>
      <c r="H83" s="3">
        <v>283.5</v>
      </c>
      <c r="I83" s="2"/>
    </row>
    <row r="84" spans="1:9">
      <c r="A84" s="71"/>
      <c r="B84" s="2" t="s">
        <v>17</v>
      </c>
      <c r="C84" s="3"/>
      <c r="D84" s="3"/>
      <c r="E84" s="3"/>
      <c r="F84" s="2"/>
      <c r="G84" s="3"/>
      <c r="H84" s="3"/>
      <c r="I84" s="2"/>
    </row>
    <row r="85" spans="1:9">
      <c r="A85" s="71"/>
      <c r="B85" s="2" t="s">
        <v>13</v>
      </c>
      <c r="C85" s="3">
        <v>1</v>
      </c>
      <c r="D85" s="3"/>
      <c r="E85" s="3">
        <v>10</v>
      </c>
      <c r="F85" s="2"/>
      <c r="G85" s="3">
        <v>5</v>
      </c>
      <c r="H85" s="3">
        <f t="shared" ref="H85:H90" si="4">SUM(E85*G85)</f>
        <v>50</v>
      </c>
      <c r="I85" s="2"/>
    </row>
    <row r="86" spans="1:9">
      <c r="A86" s="71"/>
      <c r="B86" s="2" t="s">
        <v>14</v>
      </c>
      <c r="C86" s="3">
        <v>1</v>
      </c>
      <c r="D86" s="3"/>
      <c r="E86" s="3">
        <v>14</v>
      </c>
      <c r="F86" s="2"/>
      <c r="G86" s="3">
        <v>5</v>
      </c>
      <c r="H86" s="3">
        <f t="shared" si="4"/>
        <v>70</v>
      </c>
      <c r="I86" s="2"/>
    </row>
    <row r="87" spans="1:9">
      <c r="A87" s="71"/>
      <c r="B87" s="2" t="s">
        <v>16</v>
      </c>
      <c r="C87" s="3">
        <v>1</v>
      </c>
      <c r="D87" s="3"/>
      <c r="E87" s="3">
        <v>11</v>
      </c>
      <c r="F87" s="2"/>
      <c r="G87" s="3">
        <v>11</v>
      </c>
      <c r="H87" s="3">
        <f t="shared" si="4"/>
        <v>121</v>
      </c>
      <c r="I87" s="2"/>
    </row>
    <row r="88" spans="1:9">
      <c r="A88" s="71"/>
      <c r="B88" s="2" t="s">
        <v>18</v>
      </c>
      <c r="C88" s="3">
        <v>1</v>
      </c>
      <c r="D88" s="3"/>
      <c r="E88" s="3">
        <v>14</v>
      </c>
      <c r="F88" s="2"/>
      <c r="G88" s="3">
        <v>3</v>
      </c>
      <c r="H88" s="3">
        <f t="shared" si="4"/>
        <v>42</v>
      </c>
      <c r="I88" s="2"/>
    </row>
    <row r="89" spans="1:9">
      <c r="A89" s="71"/>
      <c r="B89" s="2" t="s">
        <v>19</v>
      </c>
      <c r="C89" s="3">
        <v>1</v>
      </c>
      <c r="D89" s="3"/>
      <c r="E89" s="3">
        <v>23</v>
      </c>
      <c r="F89" s="2"/>
      <c r="G89" s="3">
        <v>12</v>
      </c>
      <c r="H89" s="3">
        <f t="shared" si="4"/>
        <v>276</v>
      </c>
      <c r="I89" s="2"/>
    </row>
    <row r="90" spans="1:9">
      <c r="A90" s="71"/>
      <c r="B90" s="2"/>
      <c r="C90" s="3">
        <v>1</v>
      </c>
      <c r="D90" s="3"/>
      <c r="E90" s="3">
        <v>5.5</v>
      </c>
      <c r="F90" s="2"/>
      <c r="G90" s="3">
        <v>6</v>
      </c>
      <c r="H90" s="3">
        <f t="shared" si="4"/>
        <v>33</v>
      </c>
      <c r="I90" s="2"/>
    </row>
    <row r="91" spans="1:9">
      <c r="A91" s="71"/>
      <c r="B91" s="2" t="s">
        <v>20</v>
      </c>
      <c r="C91" s="3">
        <v>-2</v>
      </c>
      <c r="D91" s="3">
        <v>2</v>
      </c>
      <c r="E91" s="3">
        <v>3</v>
      </c>
      <c r="F91" s="2"/>
      <c r="G91" s="3">
        <v>7</v>
      </c>
      <c r="H91" s="3">
        <v>-84</v>
      </c>
      <c r="I91" s="2"/>
    </row>
    <row r="92" spans="1:9">
      <c r="A92" s="71"/>
      <c r="B92" s="67" t="s">
        <v>100</v>
      </c>
      <c r="C92" s="68"/>
      <c r="D92" s="68"/>
      <c r="E92" s="68"/>
      <c r="F92" s="68"/>
      <c r="G92" s="69"/>
      <c r="H92" s="3">
        <f>SUM(H78:H91)</f>
        <v>1156.375</v>
      </c>
      <c r="I92" s="3" t="s">
        <v>23</v>
      </c>
    </row>
    <row r="93" spans="1:9" ht="30">
      <c r="A93" s="71">
        <v>11</v>
      </c>
      <c r="B93" s="10" t="s">
        <v>25</v>
      </c>
      <c r="C93" s="2"/>
      <c r="D93" s="3"/>
      <c r="E93" s="2"/>
      <c r="F93" s="2"/>
      <c r="G93" s="2"/>
      <c r="H93" s="2"/>
      <c r="I93" s="2"/>
    </row>
    <row r="94" spans="1:9">
      <c r="A94" s="71"/>
      <c r="B94" s="2" t="s">
        <v>13</v>
      </c>
      <c r="C94" s="3">
        <v>2</v>
      </c>
      <c r="D94" s="3"/>
      <c r="E94" s="3">
        <v>3.5</v>
      </c>
      <c r="F94" s="2"/>
      <c r="G94" s="3">
        <v>10.5</v>
      </c>
      <c r="H94" s="3">
        <v>73.5</v>
      </c>
      <c r="I94" s="2"/>
    </row>
    <row r="95" spans="1:9">
      <c r="A95" s="71"/>
      <c r="B95" s="2" t="s">
        <v>14</v>
      </c>
      <c r="C95" s="3">
        <v>1</v>
      </c>
      <c r="D95" s="3"/>
      <c r="E95" s="3">
        <v>12</v>
      </c>
      <c r="F95" s="2"/>
      <c r="G95" s="3">
        <v>10.5</v>
      </c>
      <c r="H95" s="3">
        <v>120.75</v>
      </c>
      <c r="I95" s="2"/>
    </row>
    <row r="96" spans="1:9">
      <c r="A96" s="71"/>
      <c r="B96" s="2" t="s">
        <v>15</v>
      </c>
      <c r="C96" s="3"/>
      <c r="D96" s="3"/>
      <c r="E96" s="3"/>
      <c r="F96" s="2"/>
      <c r="G96" s="3"/>
      <c r="H96" s="3"/>
      <c r="I96" s="2"/>
    </row>
    <row r="97" spans="1:9">
      <c r="A97" s="71"/>
      <c r="B97" s="2" t="s">
        <v>13</v>
      </c>
      <c r="C97" s="3">
        <v>1</v>
      </c>
      <c r="D97" s="3"/>
      <c r="E97" s="3">
        <v>10</v>
      </c>
      <c r="F97" s="2"/>
      <c r="G97" s="3">
        <v>10.5</v>
      </c>
      <c r="H97" s="3">
        <v>105</v>
      </c>
      <c r="I97" s="2"/>
    </row>
    <row r="98" spans="1:9">
      <c r="A98" s="71"/>
      <c r="B98" s="2" t="s">
        <v>14</v>
      </c>
      <c r="C98" s="3">
        <v>1</v>
      </c>
      <c r="D98" s="3"/>
      <c r="E98" s="3">
        <v>13</v>
      </c>
      <c r="F98" s="2"/>
      <c r="G98" s="3">
        <v>5.25</v>
      </c>
      <c r="H98" s="3">
        <v>65.625</v>
      </c>
      <c r="I98" s="2"/>
    </row>
    <row r="99" spans="1:9">
      <c r="A99" s="71"/>
      <c r="B99" s="2" t="s">
        <v>16</v>
      </c>
      <c r="C99" s="3">
        <v>2</v>
      </c>
      <c r="D99" s="3"/>
      <c r="E99" s="3">
        <v>14</v>
      </c>
      <c r="F99" s="2"/>
      <c r="G99" s="3">
        <v>10.5</v>
      </c>
      <c r="H99" s="3">
        <v>283.5</v>
      </c>
      <c r="I99" s="2"/>
    </row>
    <row r="100" spans="1:9">
      <c r="A100" s="71"/>
      <c r="B100" s="2" t="s">
        <v>17</v>
      </c>
      <c r="C100" s="3"/>
      <c r="D100" s="3"/>
      <c r="E100" s="3"/>
      <c r="F100" s="2"/>
      <c r="G100" s="3"/>
      <c r="H100" s="3"/>
      <c r="I100" s="2"/>
    </row>
    <row r="101" spans="1:9">
      <c r="A101" s="71"/>
      <c r="B101" s="2" t="s">
        <v>13</v>
      </c>
      <c r="C101" s="3">
        <v>1</v>
      </c>
      <c r="D101" s="3"/>
      <c r="E101" s="3">
        <v>10</v>
      </c>
      <c r="F101" s="2"/>
      <c r="G101" s="3">
        <v>5</v>
      </c>
      <c r="H101" s="3">
        <f t="shared" ref="H101:H106" si="5">SUM(E101*G101)</f>
        <v>50</v>
      </c>
      <c r="I101" s="2"/>
    </row>
    <row r="102" spans="1:9">
      <c r="A102" s="71"/>
      <c r="B102" s="2" t="s">
        <v>14</v>
      </c>
      <c r="C102" s="3">
        <v>1</v>
      </c>
      <c r="D102" s="3"/>
      <c r="E102" s="3">
        <v>14</v>
      </c>
      <c r="F102" s="2"/>
      <c r="G102" s="3">
        <v>5</v>
      </c>
      <c r="H102" s="3">
        <f t="shared" si="5"/>
        <v>70</v>
      </c>
      <c r="I102" s="2"/>
    </row>
    <row r="103" spans="1:9">
      <c r="A103" s="71"/>
      <c r="B103" s="2" t="s">
        <v>16</v>
      </c>
      <c r="C103" s="3">
        <v>1</v>
      </c>
      <c r="D103" s="3"/>
      <c r="E103" s="3">
        <v>11</v>
      </c>
      <c r="F103" s="2"/>
      <c r="G103" s="3">
        <v>11</v>
      </c>
      <c r="H103" s="3">
        <f t="shared" si="5"/>
        <v>121</v>
      </c>
      <c r="I103" s="2"/>
    </row>
    <row r="104" spans="1:9">
      <c r="A104" s="71"/>
      <c r="B104" s="2" t="s">
        <v>18</v>
      </c>
      <c r="C104" s="3">
        <v>1</v>
      </c>
      <c r="D104" s="3"/>
      <c r="E104" s="3">
        <v>14</v>
      </c>
      <c r="F104" s="2"/>
      <c r="G104" s="3">
        <v>3</v>
      </c>
      <c r="H104" s="3">
        <f t="shared" si="5"/>
        <v>42</v>
      </c>
      <c r="I104" s="2"/>
    </row>
    <row r="105" spans="1:9">
      <c r="A105" s="71"/>
      <c r="B105" s="2" t="s">
        <v>19</v>
      </c>
      <c r="C105" s="3">
        <v>1</v>
      </c>
      <c r="D105" s="3"/>
      <c r="E105" s="3">
        <v>23</v>
      </c>
      <c r="F105" s="2"/>
      <c r="G105" s="3">
        <v>12</v>
      </c>
      <c r="H105" s="3">
        <f t="shared" si="5"/>
        <v>276</v>
      </c>
      <c r="I105" s="2"/>
    </row>
    <row r="106" spans="1:9">
      <c r="A106" s="71"/>
      <c r="B106" s="2"/>
      <c r="C106" s="3">
        <v>1</v>
      </c>
      <c r="D106" s="3"/>
      <c r="E106" s="3">
        <v>5.5</v>
      </c>
      <c r="F106" s="2"/>
      <c r="G106" s="3">
        <v>6</v>
      </c>
      <c r="H106" s="3">
        <f t="shared" si="5"/>
        <v>33</v>
      </c>
      <c r="I106" s="2"/>
    </row>
    <row r="107" spans="1:9">
      <c r="A107" s="71"/>
      <c r="B107" s="2" t="s">
        <v>20</v>
      </c>
      <c r="C107" s="3">
        <v>-2</v>
      </c>
      <c r="D107" s="3">
        <v>2</v>
      </c>
      <c r="E107" s="3">
        <v>3</v>
      </c>
      <c r="F107" s="2"/>
      <c r="G107" s="3">
        <v>7</v>
      </c>
      <c r="H107" s="3">
        <v>-84</v>
      </c>
      <c r="I107" s="2"/>
    </row>
    <row r="108" spans="1:9">
      <c r="A108" s="71"/>
      <c r="B108" s="67" t="s">
        <v>100</v>
      </c>
      <c r="C108" s="68"/>
      <c r="D108" s="68"/>
      <c r="E108" s="68"/>
      <c r="F108" s="68"/>
      <c r="G108" s="69"/>
      <c r="H108" s="3">
        <f>SUM(H94:H107)</f>
        <v>1156.375</v>
      </c>
      <c r="I108" s="3" t="s">
        <v>23</v>
      </c>
    </row>
    <row r="109" spans="1:9" ht="30">
      <c r="A109" s="71">
        <v>12</v>
      </c>
      <c r="B109" s="60" t="s">
        <v>27</v>
      </c>
      <c r="C109" s="28"/>
      <c r="D109" s="28"/>
      <c r="E109" s="28"/>
      <c r="F109" s="28"/>
      <c r="G109" s="28"/>
      <c r="H109" s="3"/>
      <c r="I109" s="3"/>
    </row>
    <row r="110" spans="1:9">
      <c r="A110" s="71"/>
      <c r="B110" s="26" t="s">
        <v>62</v>
      </c>
      <c r="C110" s="2"/>
      <c r="D110" s="3"/>
      <c r="E110" s="2"/>
      <c r="F110" s="2"/>
      <c r="G110" s="2"/>
      <c r="H110" s="2"/>
      <c r="I110" s="27" t="s">
        <v>64</v>
      </c>
    </row>
    <row r="111" spans="1:9">
      <c r="A111" s="71"/>
      <c r="B111" s="2" t="s">
        <v>28</v>
      </c>
      <c r="C111" s="3">
        <v>1</v>
      </c>
      <c r="D111" s="3"/>
      <c r="E111" s="3">
        <v>23</v>
      </c>
      <c r="F111" s="3">
        <v>12</v>
      </c>
      <c r="G111" s="2"/>
      <c r="H111" s="3">
        <f>+F111*E111*C111</f>
        <v>276</v>
      </c>
      <c r="I111" s="27" t="s">
        <v>64</v>
      </c>
    </row>
    <row r="112" spans="1:9">
      <c r="A112" s="71"/>
      <c r="B112" s="2"/>
      <c r="C112" s="3">
        <v>1</v>
      </c>
      <c r="D112" s="3"/>
      <c r="E112" s="3">
        <v>18</v>
      </c>
      <c r="F112" s="3">
        <v>20</v>
      </c>
      <c r="G112" s="3"/>
      <c r="H112" s="3">
        <f t="shared" ref="H112:H126" si="6">+F112*E112*C112</f>
        <v>360</v>
      </c>
      <c r="I112" s="27" t="s">
        <v>64</v>
      </c>
    </row>
    <row r="113" spans="1:9">
      <c r="A113" s="71"/>
      <c r="B113" s="2"/>
      <c r="C113" s="3">
        <v>1</v>
      </c>
      <c r="D113" s="3"/>
      <c r="E113" s="3">
        <v>15</v>
      </c>
      <c r="F113" s="3">
        <v>11</v>
      </c>
      <c r="G113" s="3"/>
      <c r="H113" s="3">
        <f t="shared" si="6"/>
        <v>165</v>
      </c>
      <c r="I113" s="27" t="s">
        <v>64</v>
      </c>
    </row>
    <row r="114" spans="1:9">
      <c r="A114" s="71"/>
      <c r="B114" s="2" t="s">
        <v>29</v>
      </c>
      <c r="C114" s="3">
        <v>1</v>
      </c>
      <c r="D114" s="3"/>
      <c r="E114" s="3">
        <v>18</v>
      </c>
      <c r="F114" s="3">
        <v>8</v>
      </c>
      <c r="G114" s="3"/>
      <c r="H114" s="3">
        <f t="shared" si="6"/>
        <v>144</v>
      </c>
      <c r="I114" s="27" t="s">
        <v>64</v>
      </c>
    </row>
    <row r="115" spans="1:9">
      <c r="A115" s="71"/>
      <c r="B115" s="2"/>
      <c r="C115" s="3">
        <v>1</v>
      </c>
      <c r="D115" s="3"/>
      <c r="E115" s="3">
        <v>20</v>
      </c>
      <c r="F115" s="3">
        <v>8</v>
      </c>
      <c r="G115" s="3"/>
      <c r="H115" s="3">
        <f t="shared" si="6"/>
        <v>160</v>
      </c>
      <c r="I115" s="27" t="s">
        <v>64</v>
      </c>
    </row>
    <row r="116" spans="1:9">
      <c r="A116" s="71"/>
      <c r="B116" s="2"/>
      <c r="C116" s="3">
        <v>1</v>
      </c>
      <c r="D116" s="3"/>
      <c r="E116" s="3">
        <v>10</v>
      </c>
      <c r="F116" s="3">
        <v>12</v>
      </c>
      <c r="G116" s="3"/>
      <c r="H116" s="3">
        <f t="shared" si="6"/>
        <v>120</v>
      </c>
      <c r="I116" s="27" t="s">
        <v>64</v>
      </c>
    </row>
    <row r="117" spans="1:9">
      <c r="A117" s="71"/>
      <c r="B117" s="2"/>
      <c r="C117" s="3">
        <v>1</v>
      </c>
      <c r="D117" s="3"/>
      <c r="E117" s="3">
        <v>7</v>
      </c>
      <c r="F117" s="3">
        <v>13</v>
      </c>
      <c r="G117" s="3"/>
      <c r="H117" s="3">
        <f t="shared" si="6"/>
        <v>91</v>
      </c>
      <c r="I117" s="27" t="s">
        <v>64</v>
      </c>
    </row>
    <row r="118" spans="1:9">
      <c r="A118" s="71"/>
      <c r="B118" s="2"/>
      <c r="C118" s="3">
        <v>1</v>
      </c>
      <c r="D118" s="3"/>
      <c r="E118" s="3">
        <v>14</v>
      </c>
      <c r="F118" s="3">
        <v>11</v>
      </c>
      <c r="G118" s="3"/>
      <c r="H118" s="3">
        <f t="shared" si="6"/>
        <v>154</v>
      </c>
      <c r="I118" s="27" t="s">
        <v>64</v>
      </c>
    </row>
    <row r="119" spans="1:9">
      <c r="A119" s="71"/>
      <c r="B119" s="2"/>
      <c r="C119" s="3">
        <v>1</v>
      </c>
      <c r="D119" s="3"/>
      <c r="E119" s="3">
        <v>14</v>
      </c>
      <c r="F119" s="3">
        <v>11</v>
      </c>
      <c r="G119" s="3"/>
      <c r="H119" s="3">
        <f t="shared" si="6"/>
        <v>154</v>
      </c>
      <c r="I119" s="27" t="s">
        <v>64</v>
      </c>
    </row>
    <row r="120" spans="1:9">
      <c r="A120" s="71"/>
      <c r="B120" s="2"/>
      <c r="C120" s="3">
        <v>1</v>
      </c>
      <c r="D120" s="3"/>
      <c r="E120" s="3">
        <v>20</v>
      </c>
      <c r="F120" s="3">
        <v>10</v>
      </c>
      <c r="G120" s="3"/>
      <c r="H120" s="3">
        <f t="shared" si="6"/>
        <v>200</v>
      </c>
      <c r="I120" s="27" t="s">
        <v>64</v>
      </c>
    </row>
    <row r="121" spans="1:9">
      <c r="A121" s="71"/>
      <c r="B121" s="2"/>
      <c r="C121" s="3">
        <v>1</v>
      </c>
      <c r="D121" s="3"/>
      <c r="E121" s="3">
        <v>20</v>
      </c>
      <c r="F121" s="3">
        <v>10</v>
      </c>
      <c r="G121" s="3"/>
      <c r="H121" s="3">
        <f t="shared" si="6"/>
        <v>200</v>
      </c>
      <c r="I121" s="27" t="s">
        <v>64</v>
      </c>
    </row>
    <row r="122" spans="1:9">
      <c r="A122" s="71"/>
      <c r="B122" s="2"/>
      <c r="C122" s="3">
        <v>1</v>
      </c>
      <c r="D122" s="3"/>
      <c r="E122" s="3">
        <v>15</v>
      </c>
      <c r="F122" s="3">
        <v>8</v>
      </c>
      <c r="G122" s="3"/>
      <c r="H122" s="3">
        <f t="shared" si="6"/>
        <v>120</v>
      </c>
      <c r="I122" s="27" t="s">
        <v>64</v>
      </c>
    </row>
    <row r="123" spans="1:9">
      <c r="A123" s="71"/>
      <c r="B123" s="2"/>
      <c r="C123" s="3">
        <v>1</v>
      </c>
      <c r="D123" s="3"/>
      <c r="E123" s="3">
        <v>20</v>
      </c>
      <c r="F123" s="3">
        <v>10</v>
      </c>
      <c r="G123" s="3"/>
      <c r="H123" s="3">
        <f t="shared" si="6"/>
        <v>200</v>
      </c>
      <c r="I123" s="27" t="s">
        <v>64</v>
      </c>
    </row>
    <row r="124" spans="1:9">
      <c r="A124" s="71"/>
      <c r="B124" s="2"/>
      <c r="C124" s="3">
        <v>1</v>
      </c>
      <c r="D124" s="3"/>
      <c r="E124" s="3">
        <v>10</v>
      </c>
      <c r="F124" s="3">
        <v>6</v>
      </c>
      <c r="G124" s="3"/>
      <c r="H124" s="3">
        <f t="shared" si="6"/>
        <v>60</v>
      </c>
      <c r="I124" s="27" t="s">
        <v>64</v>
      </c>
    </row>
    <row r="125" spans="1:9">
      <c r="A125" s="71"/>
      <c r="B125" s="2"/>
      <c r="C125" s="3">
        <v>1</v>
      </c>
      <c r="D125" s="3"/>
      <c r="E125" s="3">
        <v>12</v>
      </c>
      <c r="F125" s="3">
        <v>8</v>
      </c>
      <c r="G125" s="3"/>
      <c r="H125" s="3">
        <f t="shared" si="6"/>
        <v>96</v>
      </c>
      <c r="I125" s="27" t="s">
        <v>64</v>
      </c>
    </row>
    <row r="126" spans="1:9">
      <c r="A126" s="71"/>
      <c r="B126" s="2"/>
      <c r="C126" s="3">
        <v>1</v>
      </c>
      <c r="D126" s="3"/>
      <c r="E126" s="3">
        <v>14</v>
      </c>
      <c r="F126" s="3">
        <v>5</v>
      </c>
      <c r="G126" s="3"/>
      <c r="H126" s="3">
        <f t="shared" si="6"/>
        <v>70</v>
      </c>
      <c r="I126" s="27" t="s">
        <v>64</v>
      </c>
    </row>
    <row r="127" spans="1:9">
      <c r="A127" s="71"/>
      <c r="B127" s="67" t="s">
        <v>30</v>
      </c>
      <c r="C127" s="68"/>
      <c r="D127" s="68"/>
      <c r="E127" s="68"/>
      <c r="F127" s="68"/>
      <c r="G127" s="69"/>
      <c r="H127" s="23">
        <f>SUM(H111:H126)</f>
        <v>2570</v>
      </c>
      <c r="I127" s="23" t="s">
        <v>31</v>
      </c>
    </row>
    <row r="128" spans="1:9" ht="30">
      <c r="A128" s="62">
        <v>13</v>
      </c>
      <c r="B128" s="26" t="s">
        <v>26</v>
      </c>
      <c r="C128" s="2"/>
      <c r="D128" s="3"/>
      <c r="E128" s="2"/>
      <c r="F128" s="2"/>
      <c r="G128" s="2"/>
      <c r="H128" s="2"/>
      <c r="I128" s="2"/>
    </row>
    <row r="129" spans="1:9">
      <c r="A129" s="75"/>
      <c r="B129" s="2" t="s">
        <v>13</v>
      </c>
      <c r="C129" s="3">
        <v>2</v>
      </c>
      <c r="D129" s="3"/>
      <c r="E129" s="3">
        <v>3.5</v>
      </c>
      <c r="F129" s="2"/>
      <c r="G129" s="3">
        <v>10.5</v>
      </c>
      <c r="H129" s="3">
        <f>+G129*E129*C129</f>
        <v>73.5</v>
      </c>
      <c r="I129" s="27" t="s">
        <v>64</v>
      </c>
    </row>
    <row r="130" spans="1:9">
      <c r="A130" s="75"/>
      <c r="B130" s="2" t="s">
        <v>14</v>
      </c>
      <c r="C130" s="3">
        <v>1</v>
      </c>
      <c r="D130" s="3"/>
      <c r="E130" s="3">
        <v>12</v>
      </c>
      <c r="F130" s="2"/>
      <c r="G130" s="3">
        <v>10.5</v>
      </c>
      <c r="H130" s="3">
        <f t="shared" ref="H130:H142" si="7">+G130*E130*C130</f>
        <v>126</v>
      </c>
      <c r="I130" s="27" t="s">
        <v>64</v>
      </c>
    </row>
    <row r="131" spans="1:9">
      <c r="A131" s="75"/>
      <c r="B131" s="2" t="s">
        <v>15</v>
      </c>
      <c r="C131" s="3"/>
      <c r="D131" s="3"/>
      <c r="E131" s="3"/>
      <c r="F131" s="2"/>
      <c r="G131" s="3"/>
      <c r="H131" s="3">
        <f t="shared" si="7"/>
        <v>0</v>
      </c>
      <c r="I131" s="27" t="s">
        <v>64</v>
      </c>
    </row>
    <row r="132" spans="1:9">
      <c r="A132" s="75"/>
      <c r="B132" s="2" t="s">
        <v>13</v>
      </c>
      <c r="C132" s="3">
        <v>1</v>
      </c>
      <c r="D132" s="3"/>
      <c r="E132" s="3">
        <v>10</v>
      </c>
      <c r="F132" s="2"/>
      <c r="G132" s="3">
        <v>10.5</v>
      </c>
      <c r="H132" s="3">
        <f t="shared" si="7"/>
        <v>105</v>
      </c>
      <c r="I132" s="27" t="s">
        <v>64</v>
      </c>
    </row>
    <row r="133" spans="1:9">
      <c r="A133" s="75"/>
      <c r="B133" s="2" t="s">
        <v>14</v>
      </c>
      <c r="C133" s="3">
        <v>1</v>
      </c>
      <c r="D133" s="3"/>
      <c r="E133" s="3">
        <v>13</v>
      </c>
      <c r="F133" s="2"/>
      <c r="G133" s="3">
        <v>5.25</v>
      </c>
      <c r="H133" s="3">
        <f t="shared" si="7"/>
        <v>68.25</v>
      </c>
      <c r="I133" s="27" t="s">
        <v>64</v>
      </c>
    </row>
    <row r="134" spans="1:9">
      <c r="A134" s="75"/>
      <c r="B134" s="2" t="s">
        <v>16</v>
      </c>
      <c r="C134" s="3">
        <v>2</v>
      </c>
      <c r="D134" s="3"/>
      <c r="E134" s="3">
        <v>14</v>
      </c>
      <c r="F134" s="2"/>
      <c r="G134" s="3">
        <v>10.5</v>
      </c>
      <c r="H134" s="3">
        <f t="shared" si="7"/>
        <v>294</v>
      </c>
      <c r="I134" s="27" t="s">
        <v>64</v>
      </c>
    </row>
    <row r="135" spans="1:9">
      <c r="A135" s="75"/>
      <c r="B135" s="2" t="s">
        <v>17</v>
      </c>
      <c r="C135" s="3"/>
      <c r="D135" s="3"/>
      <c r="E135" s="3"/>
      <c r="F135" s="2"/>
      <c r="G135" s="3"/>
      <c r="H135" s="3">
        <f t="shared" si="7"/>
        <v>0</v>
      </c>
      <c r="I135" s="27" t="s">
        <v>64</v>
      </c>
    </row>
    <row r="136" spans="1:9">
      <c r="A136" s="75"/>
      <c r="B136" s="2" t="s">
        <v>13</v>
      </c>
      <c r="C136" s="3">
        <v>1</v>
      </c>
      <c r="D136" s="3"/>
      <c r="E136" s="3">
        <v>10</v>
      </c>
      <c r="F136" s="2"/>
      <c r="G136" s="3">
        <v>5</v>
      </c>
      <c r="H136" s="3">
        <f t="shared" si="7"/>
        <v>50</v>
      </c>
      <c r="I136" s="27" t="s">
        <v>64</v>
      </c>
    </row>
    <row r="137" spans="1:9">
      <c r="A137" s="75"/>
      <c r="B137" s="2" t="s">
        <v>14</v>
      </c>
      <c r="C137" s="3">
        <v>1</v>
      </c>
      <c r="D137" s="3"/>
      <c r="E137" s="3">
        <v>14</v>
      </c>
      <c r="F137" s="2"/>
      <c r="G137" s="3">
        <v>5</v>
      </c>
      <c r="H137" s="3">
        <f t="shared" si="7"/>
        <v>70</v>
      </c>
      <c r="I137" s="27" t="s">
        <v>64</v>
      </c>
    </row>
    <row r="138" spans="1:9">
      <c r="A138" s="75"/>
      <c r="B138" s="2" t="s">
        <v>16</v>
      </c>
      <c r="C138" s="3">
        <v>1</v>
      </c>
      <c r="D138" s="3"/>
      <c r="E138" s="3">
        <v>11</v>
      </c>
      <c r="F138" s="2"/>
      <c r="G138" s="3">
        <v>11</v>
      </c>
      <c r="H138" s="3">
        <f t="shared" si="7"/>
        <v>121</v>
      </c>
      <c r="I138" s="27" t="s">
        <v>64</v>
      </c>
    </row>
    <row r="139" spans="1:9">
      <c r="A139" s="75"/>
      <c r="B139" s="2" t="s">
        <v>18</v>
      </c>
      <c r="C139" s="3">
        <v>1</v>
      </c>
      <c r="D139" s="3"/>
      <c r="E139" s="3">
        <v>14</v>
      </c>
      <c r="F139" s="2"/>
      <c r="G139" s="3">
        <v>3</v>
      </c>
      <c r="H139" s="3">
        <f t="shared" si="7"/>
        <v>42</v>
      </c>
      <c r="I139" s="27" t="s">
        <v>64</v>
      </c>
    </row>
    <row r="140" spans="1:9">
      <c r="A140" s="75"/>
      <c r="B140" s="2" t="s">
        <v>19</v>
      </c>
      <c r="C140" s="3">
        <v>1</v>
      </c>
      <c r="D140" s="3"/>
      <c r="E140" s="3">
        <v>23</v>
      </c>
      <c r="F140" s="2"/>
      <c r="G140" s="3">
        <v>12</v>
      </c>
      <c r="H140" s="3">
        <f t="shared" si="7"/>
        <v>276</v>
      </c>
      <c r="I140" s="27" t="s">
        <v>64</v>
      </c>
    </row>
    <row r="141" spans="1:9">
      <c r="A141" s="75"/>
      <c r="B141" s="2"/>
      <c r="C141" s="3">
        <v>1</v>
      </c>
      <c r="D141" s="3"/>
      <c r="E141" s="3">
        <v>5.5</v>
      </c>
      <c r="F141" s="2"/>
      <c r="G141" s="3">
        <v>6</v>
      </c>
      <c r="H141" s="3">
        <f t="shared" si="7"/>
        <v>33</v>
      </c>
      <c r="I141" s="27" t="s">
        <v>64</v>
      </c>
    </row>
    <row r="142" spans="1:9">
      <c r="A142" s="75"/>
      <c r="B142" s="2" t="s">
        <v>20</v>
      </c>
      <c r="C142" s="3">
        <v>2</v>
      </c>
      <c r="D142" s="3">
        <v>2</v>
      </c>
      <c r="E142" s="3">
        <v>3</v>
      </c>
      <c r="F142" s="2"/>
      <c r="G142" s="3">
        <v>7</v>
      </c>
      <c r="H142" s="3">
        <f t="shared" si="7"/>
        <v>42</v>
      </c>
      <c r="I142" s="27" t="s">
        <v>64</v>
      </c>
    </row>
    <row r="143" spans="1:9">
      <c r="A143" s="63"/>
      <c r="B143" s="2" t="s">
        <v>21</v>
      </c>
      <c r="C143" s="2"/>
      <c r="D143" s="2"/>
      <c r="E143" s="2"/>
      <c r="F143" s="2"/>
      <c r="G143" s="2"/>
      <c r="H143" s="23">
        <f>SUM(H129:H142)</f>
        <v>1300.75</v>
      </c>
      <c r="I143" s="28" t="s">
        <v>23</v>
      </c>
    </row>
    <row r="144" spans="1:9" ht="30">
      <c r="A144" s="71">
        <v>14</v>
      </c>
      <c r="B144" s="26" t="s">
        <v>32</v>
      </c>
      <c r="C144" s="2"/>
      <c r="D144" s="3"/>
      <c r="E144" s="2"/>
      <c r="F144" s="2"/>
      <c r="G144" s="2"/>
      <c r="H144" s="2"/>
      <c r="I144" s="2"/>
    </row>
    <row r="145" spans="1:9">
      <c r="A145" s="71"/>
      <c r="B145" s="2" t="s">
        <v>28</v>
      </c>
      <c r="C145" s="3">
        <v>1</v>
      </c>
      <c r="D145" s="3"/>
      <c r="E145" s="3">
        <v>23</v>
      </c>
      <c r="F145" s="3">
        <v>12</v>
      </c>
      <c r="H145" s="3">
        <f>SUM(E145*F145)</f>
        <v>276</v>
      </c>
      <c r="I145" s="2"/>
    </row>
    <row r="146" spans="1:9">
      <c r="A146" s="71"/>
      <c r="B146" s="2"/>
      <c r="C146" s="3">
        <v>1</v>
      </c>
      <c r="D146" s="3"/>
      <c r="E146" s="3">
        <v>18</v>
      </c>
      <c r="F146" s="3">
        <v>20</v>
      </c>
      <c r="G146" s="3"/>
      <c r="H146" s="3">
        <f>SUM(E146*F146)</f>
        <v>360</v>
      </c>
      <c r="I146" s="2"/>
    </row>
    <row r="147" spans="1:9">
      <c r="A147" s="71"/>
      <c r="B147" s="2"/>
      <c r="C147" s="3">
        <v>1</v>
      </c>
      <c r="D147" s="3"/>
      <c r="E147" s="3">
        <v>15</v>
      </c>
      <c r="F147" s="3">
        <v>11</v>
      </c>
      <c r="G147" s="3"/>
      <c r="H147" s="3">
        <f>SUM(E147*F147)</f>
        <v>165</v>
      </c>
      <c r="I147" s="2"/>
    </row>
    <row r="148" spans="1:9">
      <c r="A148" s="71"/>
      <c r="B148" s="2" t="s">
        <v>29</v>
      </c>
      <c r="C148" s="3">
        <v>1</v>
      </c>
      <c r="D148" s="3"/>
      <c r="E148" s="3">
        <v>18</v>
      </c>
      <c r="F148" s="2"/>
      <c r="G148" s="3">
        <v>8</v>
      </c>
      <c r="H148" s="3">
        <v>144</v>
      </c>
      <c r="I148" s="2"/>
    </row>
    <row r="149" spans="1:9">
      <c r="A149" s="71"/>
      <c r="B149" s="2"/>
      <c r="C149" s="3">
        <v>1</v>
      </c>
      <c r="D149" s="3"/>
      <c r="E149" s="3">
        <v>20</v>
      </c>
      <c r="F149" s="2"/>
      <c r="G149" s="3">
        <v>8</v>
      </c>
      <c r="H149" s="3">
        <v>160</v>
      </c>
      <c r="I149" s="2"/>
    </row>
    <row r="150" spans="1:9">
      <c r="A150" s="71"/>
      <c r="B150" s="2"/>
      <c r="C150" s="3">
        <v>1</v>
      </c>
      <c r="D150" s="3"/>
      <c r="E150" s="3">
        <v>10</v>
      </c>
      <c r="F150" s="2"/>
      <c r="G150" s="3">
        <v>12</v>
      </c>
      <c r="H150" s="3">
        <v>120</v>
      </c>
      <c r="I150" s="2"/>
    </row>
    <row r="151" spans="1:9">
      <c r="A151" s="71"/>
      <c r="B151" s="2"/>
      <c r="C151" s="3">
        <v>1</v>
      </c>
      <c r="D151" s="3"/>
      <c r="E151" s="3">
        <v>7</v>
      </c>
      <c r="F151" s="2"/>
      <c r="G151" s="3">
        <v>13</v>
      </c>
      <c r="H151" s="3">
        <v>91</v>
      </c>
      <c r="I151" s="2"/>
    </row>
    <row r="152" spans="1:9">
      <c r="A152" s="71"/>
      <c r="B152" s="2"/>
      <c r="C152" s="3">
        <v>1</v>
      </c>
      <c r="D152" s="3"/>
      <c r="E152" s="3">
        <v>14</v>
      </c>
      <c r="F152" s="2"/>
      <c r="G152" s="3">
        <v>11</v>
      </c>
      <c r="H152" s="3">
        <f t="shared" ref="H152:H160" si="8">SUM(E152*G152)</f>
        <v>154</v>
      </c>
      <c r="I152" s="2"/>
    </row>
    <row r="153" spans="1:9">
      <c r="A153" s="71"/>
      <c r="B153" s="2"/>
      <c r="C153" s="3">
        <v>1</v>
      </c>
      <c r="D153" s="3"/>
      <c r="E153" s="3">
        <v>14</v>
      </c>
      <c r="F153" s="2"/>
      <c r="G153" s="3">
        <v>11</v>
      </c>
      <c r="H153" s="3">
        <f t="shared" si="8"/>
        <v>154</v>
      </c>
      <c r="I153" s="2"/>
    </row>
    <row r="154" spans="1:9">
      <c r="A154" s="71"/>
      <c r="B154" s="2"/>
      <c r="C154" s="3">
        <v>1</v>
      </c>
      <c r="D154" s="3"/>
      <c r="E154" s="3">
        <v>20</v>
      </c>
      <c r="F154" s="2"/>
      <c r="G154" s="3">
        <v>10</v>
      </c>
      <c r="H154" s="3">
        <f t="shared" si="8"/>
        <v>200</v>
      </c>
      <c r="I154" s="2"/>
    </row>
    <row r="155" spans="1:9">
      <c r="A155" s="71"/>
      <c r="B155" s="2"/>
      <c r="C155" s="3">
        <v>1</v>
      </c>
      <c r="D155" s="3"/>
      <c r="E155" s="3">
        <v>20</v>
      </c>
      <c r="F155" s="2"/>
      <c r="G155" s="3">
        <v>10</v>
      </c>
      <c r="H155" s="3">
        <f t="shared" si="8"/>
        <v>200</v>
      </c>
      <c r="I155" s="2"/>
    </row>
    <row r="156" spans="1:9">
      <c r="A156" s="71"/>
      <c r="B156" s="2"/>
      <c r="C156" s="3">
        <v>1</v>
      </c>
      <c r="D156" s="3"/>
      <c r="E156" s="3">
        <v>15</v>
      </c>
      <c r="F156" s="2"/>
      <c r="G156" s="3">
        <v>8</v>
      </c>
      <c r="H156" s="3">
        <f t="shared" si="8"/>
        <v>120</v>
      </c>
      <c r="I156" s="2"/>
    </row>
    <row r="157" spans="1:9">
      <c r="A157" s="71"/>
      <c r="B157" s="2"/>
      <c r="C157" s="3">
        <v>1</v>
      </c>
      <c r="D157" s="3"/>
      <c r="E157" s="3">
        <v>20</v>
      </c>
      <c r="F157" s="2"/>
      <c r="G157" s="3">
        <v>10</v>
      </c>
      <c r="H157" s="3">
        <f t="shared" si="8"/>
        <v>200</v>
      </c>
      <c r="I157" s="2"/>
    </row>
    <row r="158" spans="1:9">
      <c r="A158" s="71"/>
      <c r="B158" s="2"/>
      <c r="C158" s="3">
        <v>1</v>
      </c>
      <c r="D158" s="3"/>
      <c r="E158" s="3">
        <v>10</v>
      </c>
      <c r="F158" s="2"/>
      <c r="G158" s="3">
        <v>6</v>
      </c>
      <c r="H158" s="3">
        <f t="shared" si="8"/>
        <v>60</v>
      </c>
      <c r="I158" s="2"/>
    </row>
    <row r="159" spans="1:9">
      <c r="A159" s="71"/>
      <c r="B159" s="2"/>
      <c r="C159" s="3">
        <v>1</v>
      </c>
      <c r="D159" s="3"/>
      <c r="E159" s="3">
        <v>12</v>
      </c>
      <c r="F159" s="2"/>
      <c r="G159" s="3">
        <v>8</v>
      </c>
      <c r="H159" s="3">
        <f t="shared" si="8"/>
        <v>96</v>
      </c>
      <c r="I159" s="2"/>
    </row>
    <row r="160" spans="1:9">
      <c r="A160" s="71"/>
      <c r="B160" s="2"/>
      <c r="C160" s="3">
        <v>1</v>
      </c>
      <c r="D160" s="3"/>
      <c r="E160" s="3">
        <v>14</v>
      </c>
      <c r="F160" s="2"/>
      <c r="G160" s="3">
        <v>5</v>
      </c>
      <c r="H160" s="3">
        <f t="shared" si="8"/>
        <v>70</v>
      </c>
      <c r="I160" s="2"/>
    </row>
    <row r="161" spans="1:9">
      <c r="A161" s="71"/>
      <c r="B161" s="2" t="s">
        <v>30</v>
      </c>
      <c r="C161" s="3"/>
      <c r="D161" s="2"/>
      <c r="E161" s="3"/>
      <c r="F161" s="2"/>
      <c r="G161" s="2"/>
      <c r="H161" s="3">
        <f>SUM(H145:H160)</f>
        <v>2570</v>
      </c>
      <c r="I161" s="3" t="s">
        <v>31</v>
      </c>
    </row>
  </sheetData>
  <mergeCells count="30">
    <mergeCell ref="A1:I2"/>
    <mergeCell ref="A48:A50"/>
    <mergeCell ref="C3:I3"/>
    <mergeCell ref="B3:B4"/>
    <mergeCell ref="A23:A31"/>
    <mergeCell ref="A32:A40"/>
    <mergeCell ref="B40:G40"/>
    <mergeCell ref="B31:G31"/>
    <mergeCell ref="B22:G22"/>
    <mergeCell ref="A3:A4"/>
    <mergeCell ref="A5:A22"/>
    <mergeCell ref="B43:G43"/>
    <mergeCell ref="B47:G47"/>
    <mergeCell ref="B50:G50"/>
    <mergeCell ref="A41:A43"/>
    <mergeCell ref="A44:A47"/>
    <mergeCell ref="A144:A161"/>
    <mergeCell ref="A77:A92"/>
    <mergeCell ref="B92:G92"/>
    <mergeCell ref="A93:A108"/>
    <mergeCell ref="B108:G108"/>
    <mergeCell ref="B127:G127"/>
    <mergeCell ref="A109:A127"/>
    <mergeCell ref="A128:A143"/>
    <mergeCell ref="A51:A54"/>
    <mergeCell ref="B54:G54"/>
    <mergeCell ref="B60:G60"/>
    <mergeCell ref="A55:A60"/>
    <mergeCell ref="A61:A76"/>
    <mergeCell ref="B76:G76"/>
  </mergeCells>
  <pageMargins left="0.7" right="0.7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5" sqref="A5:J13"/>
    </sheetView>
  </sheetViews>
  <sheetFormatPr defaultRowHeight="15"/>
  <cols>
    <col min="1" max="1" width="28.28515625" customWidth="1"/>
    <col min="2" max="2" width="4" customWidth="1"/>
    <col min="3" max="3" width="4.85546875" customWidth="1"/>
    <col min="4" max="4" width="6.28515625" customWidth="1"/>
    <col min="5" max="5" width="4.5703125" customWidth="1"/>
    <col min="6" max="6" width="4" customWidth="1"/>
    <col min="7" max="7" width="6.85546875" customWidth="1"/>
    <col min="8" max="8" width="6.28515625" customWidth="1"/>
    <col min="10" max="10" width="7.85546875" customWidth="1"/>
  </cols>
  <sheetData>
    <row r="1" spans="1:10">
      <c r="A1" t="s">
        <v>0</v>
      </c>
    </row>
    <row r="3" spans="1:10">
      <c r="A3" s="5" t="s">
        <v>2</v>
      </c>
      <c r="B3" s="2"/>
      <c r="C3" s="2"/>
      <c r="D3" s="6" t="s">
        <v>3</v>
      </c>
      <c r="E3" s="7"/>
      <c r="F3" s="8"/>
      <c r="G3" s="2"/>
      <c r="H3" s="2"/>
      <c r="I3" s="2"/>
      <c r="J3" s="2"/>
    </row>
    <row r="4" spans="1:10">
      <c r="A4" s="9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22</v>
      </c>
      <c r="I4" s="3" t="s">
        <v>10</v>
      </c>
      <c r="J4" s="3" t="s">
        <v>11</v>
      </c>
    </row>
    <row r="5" spans="1:10" ht="57.75" customHeight="1">
      <c r="A5" s="10" t="s">
        <v>33</v>
      </c>
      <c r="B5" s="2"/>
      <c r="C5" s="3"/>
      <c r="D5" s="2"/>
      <c r="E5" s="2"/>
      <c r="F5" s="2"/>
      <c r="G5" s="2"/>
      <c r="H5" s="2"/>
      <c r="I5" s="2"/>
      <c r="J5" s="2"/>
    </row>
    <row r="6" spans="1:10">
      <c r="A6" s="2" t="s">
        <v>34</v>
      </c>
      <c r="B6" s="3">
        <v>1</v>
      </c>
      <c r="C6" s="3"/>
      <c r="D6" s="3">
        <v>5.75</v>
      </c>
      <c r="E6" s="3"/>
      <c r="F6" s="1">
        <v>6</v>
      </c>
      <c r="G6" s="3">
        <v>34.5</v>
      </c>
      <c r="H6" s="2"/>
      <c r="I6" s="2"/>
      <c r="J6" s="2"/>
    </row>
    <row r="7" spans="1:10">
      <c r="A7" s="2"/>
      <c r="B7" s="3">
        <v>1</v>
      </c>
      <c r="C7" s="3"/>
      <c r="D7" s="3">
        <v>23</v>
      </c>
      <c r="E7" s="3"/>
      <c r="F7" s="3">
        <v>5</v>
      </c>
      <c r="G7" s="3">
        <v>115</v>
      </c>
      <c r="H7" s="2"/>
      <c r="I7" s="2"/>
      <c r="J7" s="2"/>
    </row>
    <row r="8" spans="1:10">
      <c r="A8" s="2"/>
      <c r="B8" s="3">
        <v>1</v>
      </c>
      <c r="C8" s="3"/>
      <c r="D8" s="3">
        <v>11.25</v>
      </c>
      <c r="E8" s="3"/>
      <c r="F8" s="3">
        <v>5</v>
      </c>
      <c r="G8" s="3">
        <v>56.25</v>
      </c>
      <c r="H8" s="2"/>
      <c r="I8" s="2"/>
      <c r="J8" s="2"/>
    </row>
    <row r="9" spans="1:10">
      <c r="A9" s="2"/>
      <c r="B9" s="3">
        <v>1</v>
      </c>
      <c r="C9" s="3"/>
      <c r="D9" s="3">
        <v>13</v>
      </c>
      <c r="E9" s="2"/>
      <c r="F9" s="3">
        <v>5</v>
      </c>
      <c r="G9" s="3">
        <v>65</v>
      </c>
      <c r="H9" s="2"/>
      <c r="I9" s="2"/>
      <c r="J9" s="2"/>
    </row>
    <row r="10" spans="1:10">
      <c r="A10" s="2" t="s">
        <v>35</v>
      </c>
      <c r="B10" s="3">
        <v>1</v>
      </c>
      <c r="C10" s="3"/>
      <c r="D10" s="3">
        <v>28.5</v>
      </c>
      <c r="E10" s="2"/>
      <c r="F10" s="3">
        <v>5</v>
      </c>
      <c r="G10" s="3">
        <v>142.5</v>
      </c>
      <c r="H10" s="2"/>
      <c r="I10" s="2"/>
      <c r="J10" s="2"/>
    </row>
    <row r="11" spans="1:10">
      <c r="A11" s="2"/>
      <c r="B11" s="3">
        <v>1</v>
      </c>
      <c r="C11" s="3"/>
      <c r="D11" s="3">
        <v>17.5</v>
      </c>
      <c r="E11" s="2"/>
      <c r="F11" s="3">
        <v>5</v>
      </c>
      <c r="G11" s="3">
        <v>87.5</v>
      </c>
      <c r="H11" s="2"/>
      <c r="I11" s="2"/>
      <c r="J11" s="2"/>
    </row>
    <row r="12" spans="1:10">
      <c r="A12" s="2"/>
      <c r="B12" s="3"/>
      <c r="C12" s="3"/>
      <c r="D12" s="3"/>
      <c r="E12" s="2"/>
      <c r="F12" s="3"/>
      <c r="G12" s="3"/>
      <c r="H12" s="2"/>
      <c r="I12" s="2"/>
      <c r="J12" s="2"/>
    </row>
    <row r="13" spans="1:10">
      <c r="A13" s="2" t="s">
        <v>30</v>
      </c>
      <c r="B13" s="3"/>
      <c r="C13" s="3"/>
      <c r="D13" s="3"/>
      <c r="E13" s="2"/>
      <c r="F13" s="3"/>
      <c r="G13" s="3">
        <f>SUM(G6:G11)</f>
        <v>500.75</v>
      </c>
      <c r="H13" s="3" t="s">
        <v>31</v>
      </c>
      <c r="I13" s="2">
        <v>28253.16</v>
      </c>
      <c r="J13" s="3">
        <v>141478</v>
      </c>
    </row>
  </sheetData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5" sqref="A5:J13"/>
    </sheetView>
  </sheetViews>
  <sheetFormatPr defaultRowHeight="15"/>
  <cols>
    <col min="1" max="1" width="28.7109375" customWidth="1"/>
    <col min="2" max="2" width="5.42578125" customWidth="1"/>
    <col min="3" max="3" width="7.140625" customWidth="1"/>
    <col min="4" max="5" width="5.7109375" customWidth="1"/>
    <col min="6" max="6" width="5.42578125" customWidth="1"/>
    <col min="7" max="7" width="7.42578125" customWidth="1"/>
    <col min="8" max="8" width="6" customWidth="1"/>
    <col min="9" max="9" width="9.140625" customWidth="1"/>
  </cols>
  <sheetData>
    <row r="1" spans="1:10">
      <c r="A1" t="s">
        <v>0</v>
      </c>
    </row>
    <row r="3" spans="1:10">
      <c r="A3" s="5" t="s">
        <v>2</v>
      </c>
      <c r="B3" s="2"/>
      <c r="C3" s="2"/>
      <c r="D3" s="6" t="s">
        <v>3</v>
      </c>
      <c r="E3" s="7"/>
      <c r="F3" s="8"/>
      <c r="G3" s="2"/>
      <c r="H3" s="2"/>
      <c r="I3" s="2"/>
      <c r="J3" s="2"/>
    </row>
    <row r="4" spans="1:10">
      <c r="A4" s="9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22</v>
      </c>
      <c r="I4" s="3" t="s">
        <v>10</v>
      </c>
      <c r="J4" s="3" t="s">
        <v>11</v>
      </c>
    </row>
    <row r="5" spans="1:10" ht="33.75" customHeight="1">
      <c r="A5" s="10" t="s">
        <v>36</v>
      </c>
      <c r="B5" s="2"/>
      <c r="C5" s="3"/>
      <c r="D5" s="2"/>
      <c r="E5" s="2"/>
      <c r="F5" s="2"/>
      <c r="G5" s="2"/>
      <c r="H5" s="2"/>
      <c r="I5" s="2"/>
      <c r="J5" s="2"/>
    </row>
    <row r="6" spans="1:10">
      <c r="A6" s="2" t="s">
        <v>34</v>
      </c>
      <c r="B6" s="3">
        <v>1</v>
      </c>
      <c r="C6" s="3"/>
      <c r="D6" s="3">
        <v>5.75</v>
      </c>
      <c r="E6" s="3"/>
      <c r="F6" s="1">
        <v>6</v>
      </c>
      <c r="G6" s="3">
        <v>34.5</v>
      </c>
      <c r="H6" s="2"/>
      <c r="I6" s="2"/>
      <c r="J6" s="2"/>
    </row>
    <row r="7" spans="1:10">
      <c r="A7" s="2"/>
      <c r="B7" s="3">
        <v>1</v>
      </c>
      <c r="C7" s="3"/>
      <c r="D7" s="3">
        <v>23</v>
      </c>
      <c r="E7" s="3"/>
      <c r="F7" s="3">
        <v>5</v>
      </c>
      <c r="G7" s="3">
        <v>115</v>
      </c>
      <c r="H7" s="2"/>
      <c r="I7" s="2"/>
      <c r="J7" s="2"/>
    </row>
    <row r="8" spans="1:10">
      <c r="A8" s="2"/>
      <c r="B8" s="3">
        <v>1</v>
      </c>
      <c r="C8" s="3"/>
      <c r="D8" s="3">
        <v>11.25</v>
      </c>
      <c r="E8" s="3"/>
      <c r="F8" s="3">
        <v>5</v>
      </c>
      <c r="G8" s="3">
        <v>56.25</v>
      </c>
      <c r="H8" s="2"/>
      <c r="I8" s="2"/>
      <c r="J8" s="2"/>
    </row>
    <row r="9" spans="1:10">
      <c r="A9" s="2"/>
      <c r="B9" s="3">
        <v>1</v>
      </c>
      <c r="C9" s="3"/>
      <c r="D9" s="3">
        <v>13</v>
      </c>
      <c r="E9" s="2"/>
      <c r="F9" s="3">
        <v>5</v>
      </c>
      <c r="G9" s="3">
        <v>65</v>
      </c>
      <c r="H9" s="2"/>
      <c r="I9" s="2"/>
      <c r="J9" s="2"/>
    </row>
    <row r="10" spans="1:10">
      <c r="A10" s="2" t="s">
        <v>35</v>
      </c>
      <c r="B10" s="3">
        <v>1</v>
      </c>
      <c r="C10" s="3"/>
      <c r="D10" s="3">
        <v>28.5</v>
      </c>
      <c r="E10" s="2"/>
      <c r="F10" s="3">
        <v>5</v>
      </c>
      <c r="G10" s="3">
        <v>142.5</v>
      </c>
      <c r="H10" s="2"/>
      <c r="I10" s="2"/>
      <c r="J10" s="2"/>
    </row>
    <row r="11" spans="1:10">
      <c r="A11" s="2"/>
      <c r="B11" s="3">
        <v>1</v>
      </c>
      <c r="C11" s="3"/>
      <c r="D11" s="3">
        <v>17.5</v>
      </c>
      <c r="E11" s="2"/>
      <c r="F11" s="3">
        <v>5</v>
      </c>
      <c r="G11" s="3">
        <v>87.5</v>
      </c>
      <c r="H11" s="2"/>
      <c r="I11" s="2"/>
      <c r="J11" s="2"/>
    </row>
    <row r="12" spans="1:10">
      <c r="A12" s="2"/>
      <c r="B12" s="3"/>
      <c r="C12" s="3"/>
      <c r="D12" s="3"/>
      <c r="E12" s="2"/>
      <c r="F12" s="3"/>
      <c r="G12" s="3"/>
      <c r="H12" s="2"/>
      <c r="I12" s="2"/>
      <c r="J12" s="2"/>
    </row>
    <row r="13" spans="1:10">
      <c r="A13" s="2" t="s">
        <v>30</v>
      </c>
      <c r="B13" s="3"/>
      <c r="C13" s="3"/>
      <c r="D13" s="3"/>
      <c r="E13" s="2"/>
      <c r="F13" s="3"/>
      <c r="G13" s="3">
        <f>SUM(G6:G11)</f>
        <v>500.75</v>
      </c>
      <c r="H13" s="3" t="s">
        <v>31</v>
      </c>
      <c r="I13" s="2">
        <v>786.5</v>
      </c>
      <c r="J13" s="2">
        <v>3939</v>
      </c>
    </row>
  </sheetData>
  <pageMargins left="0.7" right="0.7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"/>
  <sheetViews>
    <sheetView workbookViewId="0">
      <selection activeCell="A6" sqref="A6:J8"/>
    </sheetView>
  </sheetViews>
  <sheetFormatPr defaultRowHeight="15"/>
  <cols>
    <col min="1" max="1" width="34.5703125" customWidth="1"/>
    <col min="2" max="2" width="4.5703125" customWidth="1"/>
    <col min="3" max="3" width="6.42578125" customWidth="1"/>
    <col min="4" max="4" width="5.5703125" customWidth="1"/>
    <col min="5" max="5" width="6.28515625" customWidth="1"/>
    <col min="6" max="6" width="4.140625" customWidth="1"/>
    <col min="7" max="7" width="5.7109375" customWidth="1"/>
    <col min="8" max="8" width="6.5703125" customWidth="1"/>
    <col min="10" max="10" width="6.85546875" customWidth="1"/>
  </cols>
  <sheetData>
    <row r="2" spans="1:10">
      <c r="A2" t="s">
        <v>0</v>
      </c>
    </row>
    <row r="4" spans="1:10">
      <c r="A4" s="5" t="s">
        <v>2</v>
      </c>
      <c r="B4" s="2"/>
      <c r="C4" s="2"/>
      <c r="D4" s="6" t="s">
        <v>3</v>
      </c>
      <c r="E4" s="7"/>
      <c r="F4" s="8"/>
      <c r="G4" s="2"/>
      <c r="H4" s="2"/>
      <c r="I4" s="2"/>
      <c r="J4" s="2"/>
    </row>
    <row r="5" spans="1:10">
      <c r="A5" s="9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22</v>
      </c>
      <c r="I5" s="3" t="s">
        <v>10</v>
      </c>
      <c r="J5" s="3" t="s">
        <v>11</v>
      </c>
    </row>
    <row r="6" spans="1:10" ht="64.5" customHeight="1">
      <c r="A6" s="10" t="s">
        <v>37</v>
      </c>
      <c r="B6" s="2"/>
      <c r="C6" s="3"/>
      <c r="D6" s="2"/>
      <c r="E6" s="2"/>
      <c r="F6" s="2"/>
      <c r="G6" s="2"/>
      <c r="H6" s="2"/>
      <c r="I6" s="2"/>
      <c r="J6" s="2"/>
    </row>
    <row r="7" spans="1:10">
      <c r="A7" s="2" t="s">
        <v>59</v>
      </c>
      <c r="B7" s="3">
        <v>1</v>
      </c>
      <c r="C7" s="3"/>
      <c r="D7" s="18">
        <v>18</v>
      </c>
      <c r="E7" s="18">
        <v>2</v>
      </c>
      <c r="F7" s="21"/>
      <c r="G7" s="18">
        <v>36</v>
      </c>
      <c r="H7" s="2"/>
      <c r="I7" s="2"/>
      <c r="J7" s="2"/>
    </row>
    <row r="8" spans="1:10">
      <c r="A8" s="2" t="s">
        <v>30</v>
      </c>
      <c r="B8" s="3"/>
      <c r="C8" s="3"/>
      <c r="D8" s="18"/>
      <c r="E8" s="20"/>
      <c r="F8" s="18"/>
      <c r="G8" s="22">
        <f ca="1">SUM(G7:G8)</f>
        <v>36</v>
      </c>
      <c r="H8" s="23" t="s">
        <v>38</v>
      </c>
      <c r="I8" s="24">
        <v>567.48</v>
      </c>
      <c r="J8" s="23">
        <v>20448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M 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webmaster</cp:lastModifiedBy>
  <cp:lastPrinted>2016-09-15T12:14:14Z</cp:lastPrinted>
  <dcterms:created xsi:type="dcterms:W3CDTF">2016-09-09T15:44:47Z</dcterms:created>
  <dcterms:modified xsi:type="dcterms:W3CDTF">2016-09-28T06:14:16Z</dcterms:modified>
</cp:coreProperties>
</file>